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drawings/drawing3.xml" ContentType="application/vnd.openxmlformats-officedocument.drawing+xml"/>
  <Override PartName="/xl/ctrlProps/ctrlProp18.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updateLinks="never" codeName="ThisWorkbook" defaultThemeVersion="124226"/>
  <mc:AlternateContent xmlns:mc="http://schemas.openxmlformats.org/markup-compatibility/2006">
    <mc:Choice Requires="x15">
      <x15ac:absPath xmlns:x15ac="http://schemas.microsoft.com/office/spreadsheetml/2010/11/ac" url="C:\Users\ANDRESG\Desktop\"/>
    </mc:Choice>
  </mc:AlternateContent>
  <xr:revisionPtr revIDLastSave="0" documentId="8_{0A34A456-8B79-4B9D-BC65-C82D6320D6CB}" xr6:coauthVersionLast="45" xr6:coauthVersionMax="45" xr10:uidLastSave="{00000000-0000-0000-0000-000000000000}"/>
  <workbookProtection workbookAlgorithmName="SHA-512" workbookHashValue="PdaaSr3ef7WAu6xEzrl5sBbX5K7RS3KrTYFfKQB0rohQ1kBmVfb7BoC2V4WiMZxRJKSEYNjwYFoZH45ZCW7b6w==" workbookSaltValue="k3FXEUcQzbaBIE2g1OjFpQ==" workbookSpinCount="100000" lockStructure="1"/>
  <bookViews>
    <workbookView xWindow="-110" yWindow="-110" windowWidth="19420" windowHeight="10420" tabRatio="945" xr2:uid="{00000000-000D-0000-FFFF-FFFF00000000}"/>
  </bookViews>
  <sheets>
    <sheet name="1 BASIC QUESTIONNAIRE" sheetId="11" r:id="rId1"/>
    <sheet name="2 CONFIDENTIALITY COMMITMENT" sheetId="25" r:id="rId2"/>
    <sheet name="3 CODE OF CONDUCT" sheetId="23" r:id="rId3"/>
    <sheet name="4 IT SECURITY" sheetId="29" r:id="rId4"/>
    <sheet name="5 PRODUCTION AND QUALITY CONTRO" sheetId="22" r:id="rId5"/>
    <sheet name="6 CSR" sheetId="4" r:id="rId6"/>
    <sheet name="7 ADDITIONAL INFORMATION" sheetId="21" r:id="rId7"/>
    <sheet name="8 CONFORMITY ATTESTATION REACH" sheetId="27" r:id="rId8"/>
    <sheet name="9 SUPPLIER'S SELF DECLARATION" sheetId="28" r:id="rId9"/>
    <sheet name="Création FRS semi-auto" sheetId="18" state="hidden" r:id="rId10"/>
    <sheet name="Qualification index" sheetId="26" state="hidden" r:id="rId11"/>
    <sheet name="List" sheetId="12" state="hidden" r:id="rId12"/>
  </sheets>
  <externalReferences>
    <externalReference r:id="rId13"/>
    <externalReference r:id="rId14"/>
    <externalReference r:id="rId15"/>
    <externalReference r:id="rId16"/>
  </externalReferences>
  <definedNames>
    <definedName name="_Toc222289880" localSheetId="0">'1 BASIC QUESTIONNAIRE'!$B$22</definedName>
    <definedName name="_Toc323556816" localSheetId="1">'2 CONFIDENTIALITY COMMITMENT'!#REF!</definedName>
    <definedName name="_Toc323556817" localSheetId="1">'2 CONFIDENTIALITY COMMITMENT'!#REF!</definedName>
    <definedName name="adresse">'1 BASIC QUESTIONNAIRE'!$J$28</definedName>
    <definedName name="adresse_email">'1 BASIC QUESTIONNAIRE'!$T$32</definedName>
    <definedName name="adresse_gpe">'1 BASIC QUESTIONNAIRE'!$J$47</definedName>
    <definedName name="annee_crea_ste">'1 BASIC QUESTIONNAIRE'!$M$54</definedName>
    <definedName name="APE" localSheetId="4">'[1]1 QUEST LIGHT'!$AA$27</definedName>
    <definedName name="APE" localSheetId="6">'[1]1 QUEST LIGHT'!$AA$27</definedName>
    <definedName name="APE">'1 BASIC QUESTIONNAIRE'!$AA$36</definedName>
    <definedName name="c_noms">List!$B:$B</definedName>
    <definedName name="CA" localSheetId="4">'[1]1 QUEST LIGHT'!$Y$36</definedName>
    <definedName name="CA" localSheetId="6">'[1]1 QUEST LIGHT'!$Y$36</definedName>
    <definedName name="CA">'1 BASIC QUESTIONNAIRE'!$Y$45</definedName>
    <definedName name="ca_N">'1 BASIC QUESTIONNAIRE'!$N$59</definedName>
    <definedName name="ca_N_moins_1">'1 BASIC QUESTIONNAIRE'!$N$60</definedName>
    <definedName name="ca_N_moins_2">'1 BASIC QUESTIONNAIRE'!$N$61</definedName>
    <definedName name="ca_N_moins_3">'1 BASIC QUESTIONNAIRE'!$N$62</definedName>
    <definedName name="ca_prev_SG">'Qualification index'!$M$14</definedName>
    <definedName name="CAA">'1 BASIC QUESTIONNAIRE'!$N$60</definedName>
    <definedName name="client_1">'1 BASIC QUESTIONNAIRE'!$C$79</definedName>
    <definedName name="client_2">'1 BASIC QUESTIONNAIRE'!$C$80</definedName>
    <definedName name="client_3">'1 BASIC QUESTIONNAIRE'!$C$81</definedName>
    <definedName name="code_postal" localSheetId="4">'[1]1 QUEST LIGHT'!$F$23</definedName>
    <definedName name="code_postal" localSheetId="6">'[1]1 QUEST LIGHT'!$F$23</definedName>
    <definedName name="code_postal">'1 BASIC QUESTIONNAIRE'!$F$30</definedName>
    <definedName name="commercial_mail" localSheetId="4">'[1]1 QUEST LIGHT'!$Y$100</definedName>
    <definedName name="commercial_mail" localSheetId="6">'[1]1 QUEST LIGHT'!$Y$100</definedName>
    <definedName name="commercial_mail">'1 BASIC QUESTIONNAIRE'!$Y$110</definedName>
    <definedName name="commercial_nom" localSheetId="4">'[1]1 QUEST LIGHT'!$I$100</definedName>
    <definedName name="commercial_nom" localSheetId="6">'[1]1 QUEST LIGHT'!$I$100</definedName>
    <definedName name="commercial_nom">'1 BASIC QUESTIONNAIRE'!$I$110</definedName>
    <definedName name="commercial_tel" localSheetId="4">'[1]1 QUEST LIGHT'!$R$100</definedName>
    <definedName name="commercial_tel" localSheetId="6">'[1]1 QUEST LIGHT'!$R$100</definedName>
    <definedName name="commercial_tel">'1 BASIC QUESTIONNAIRE'!$R$110</definedName>
    <definedName name="comptabilité_mail" localSheetId="4">'[1]1 QUEST LIGHT'!$Y$103</definedName>
    <definedName name="comptabilité_mail" localSheetId="6">'[1]1 QUEST LIGHT'!$Y$103</definedName>
    <definedName name="comptabilité_mail">'1 BASIC QUESTIONNAIRE'!$Y$113</definedName>
    <definedName name="comptabilité_nom" localSheetId="4">'[1]1 QUEST LIGHT'!$I$103</definedName>
    <definedName name="comptabilité_nom" localSheetId="6">'[1]1 QUEST LIGHT'!$I$103</definedName>
    <definedName name="comptabilité_nom">'1 BASIC QUESTIONNAIRE'!$I$113</definedName>
    <definedName name="comptabilité_tel" localSheetId="4">'[1]1 QUEST LIGHT'!$R$103</definedName>
    <definedName name="comptabilité_tel" localSheetId="6">'[1]1 QUEST LIGHT'!$R$103</definedName>
    <definedName name="comptabilité_tel">'1 BASIC QUESTIONNAIRE'!$R$113</definedName>
    <definedName name="cp_gpe">'1 BASIC QUESTIONNAIRE'!$F$49</definedName>
    <definedName name="d_noms">List!$B$2</definedName>
    <definedName name="Délai" localSheetId="4">#REF!</definedName>
    <definedName name="Délai" localSheetId="6">#REF!</definedName>
    <definedName name="Délai" localSheetId="9">#REF!</definedName>
    <definedName name="Délai">#REF!</definedName>
    <definedName name="Délais" localSheetId="4">[2]Listes!#REF!</definedName>
    <definedName name="Délais" localSheetId="6">[2]Listes!#REF!</definedName>
    <definedName name="Délais" localSheetId="9">[3]Listes!#REF!</definedName>
    <definedName name="Délais">[2]Listes!#REF!</definedName>
    <definedName name="Devises" localSheetId="9">[3]Listes!$A$1:$A$7</definedName>
    <definedName name="Devises">[2]Listes!$A$1:$A$7</definedName>
    <definedName name="direction_générale_mail" localSheetId="4">'[1]1 QUEST LIGHT'!$Y$99</definedName>
    <definedName name="direction_générale_mail" localSheetId="6">'[1]1 QUEST LIGHT'!$Y$99</definedName>
    <definedName name="direction_générale_mail">'1 BASIC QUESTIONNAIRE'!$Y$109</definedName>
    <definedName name="direction_générale_nom" localSheetId="4">'[1]1 QUEST LIGHT'!$I$99</definedName>
    <definedName name="direction_générale_nom" localSheetId="6">'[1]1 QUEST LIGHT'!$I$99</definedName>
    <definedName name="direction_générale_nom">'1 BASIC QUESTIONNAIRE'!$I$109</definedName>
    <definedName name="direction_générale_tel" localSheetId="4">'[1]1 QUEST LIGHT'!$R$99</definedName>
    <definedName name="direction_générale_tel" localSheetId="6">'[1]1 QUEST LIGHT'!$R$99</definedName>
    <definedName name="direction_générale_tel">'1 BASIC QUESTIONNAIRE'!$R$109</definedName>
    <definedName name="distributeur">'1 BASIC QUESTIONNAIRE'!$J$72</definedName>
    <definedName name="Documents" localSheetId="4">#REF!</definedName>
    <definedName name="Documents" localSheetId="6">#REF!</definedName>
    <definedName name="Documents" localSheetId="9">#REF!</definedName>
    <definedName name="Documents">#REF!</definedName>
    <definedName name="effectif_N" localSheetId="4">'[1]1 QUEST LIGHT'!$AF$50</definedName>
    <definedName name="effectif_N" localSheetId="6">'[1]1 QUEST LIGHT'!$AF$50</definedName>
    <definedName name="effectif_N">'1 BASIC QUESTIONNAIRE'!$AF$59</definedName>
    <definedName name="effectif_N_moins_1">'1 BASIC QUESTIONNAIRE'!$AF$60</definedName>
    <definedName name="effectif_N_moins_2">'1 BASIC QUESTIONNAIRE'!$AF$61</definedName>
    <definedName name="effectif_N_moins_3">'1 BASIC QUESTIONNAIRE'!$AF$62</definedName>
    <definedName name="Escompte" localSheetId="4">#REF!</definedName>
    <definedName name="Escompte" localSheetId="6">#REF!</definedName>
    <definedName name="Escompte" localSheetId="9">#REF!</definedName>
    <definedName name="Escompte">#REF!</definedName>
    <definedName name="escomptes" localSheetId="4">[2]Listes!#REF!</definedName>
    <definedName name="escomptes" localSheetId="6">[2]Listes!#REF!</definedName>
    <definedName name="escomptes" localSheetId="9">[3]Listes!#REF!</definedName>
    <definedName name="escomptes">[2]Listes!#REF!</definedName>
    <definedName name="FILIALE">'1 BASIC QUESTIONNAIRE'!$Q$40</definedName>
    <definedName name="fonction">'1 BASIC QUESTIONNAIRE'!$S$19</definedName>
    <definedName name="forme_juridique" localSheetId="4">'[1]1 QUEST LIGHT'!$G$17</definedName>
    <definedName name="forme_juridique" localSheetId="6">'[1]1 QUEST LIGHT'!$G$17</definedName>
    <definedName name="forme_juridique">'1 BASIC QUESTIONNAIRE'!$G$26</definedName>
    <definedName name="forme_juridique_gpe">'1 BASIC QUESTIONNAIRE'!$G$45</definedName>
    <definedName name="gestion_com_mail" localSheetId="4">'[1]1 QUEST LIGHT'!$Y$101</definedName>
    <definedName name="gestion_com_mail" localSheetId="6">'[1]1 QUEST LIGHT'!$Y$101</definedName>
    <definedName name="gestion_com_mail">'1 BASIC QUESTIONNAIRE'!$Y$111</definedName>
    <definedName name="gestion_com_nom" localSheetId="4">'[1]1 QUEST LIGHT'!$I$101</definedName>
    <definedName name="gestion_com_nom" localSheetId="6">'[1]1 QUEST LIGHT'!$I$101</definedName>
    <definedName name="gestion_com_nom">'1 BASIC QUESTIONNAIRE'!$I$111</definedName>
    <definedName name="gestion_com_tel" localSheetId="4">'[1]1 QUEST LIGHT'!$R$101</definedName>
    <definedName name="gestion_com_tel" localSheetId="6">'[1]1 QUEST LIGHT'!$R$101</definedName>
    <definedName name="gestion_com_tel">'1 BASIC QUESTIONNAIRE'!$R$111</definedName>
    <definedName name="Incoterms" localSheetId="4">#REF!</definedName>
    <definedName name="Incoterms" localSheetId="6">#REF!</definedName>
    <definedName name="Incoterms" localSheetId="9">#REF!</definedName>
    <definedName name="Incoterms">#REF!</definedName>
    <definedName name="indicatif" localSheetId="4">'[4]1 QUEST LIGHT'!$F$19</definedName>
    <definedName name="indicatif">'1 BASIC QUESTIONNAIRE'!$F$32</definedName>
    <definedName name="l_noms">OFFSET(d_noms,0,0,COUNTA(c_noms)-1,1)</definedName>
    <definedName name="Mode" localSheetId="4">#REF!</definedName>
    <definedName name="Mode" localSheetId="6">#REF!</definedName>
    <definedName name="Mode" localSheetId="9">#REF!</definedName>
    <definedName name="Mode">#REF!</definedName>
    <definedName name="n_tva" localSheetId="4">'[1]1 QUEST LIGHT'!$N$25</definedName>
    <definedName name="n_tva" localSheetId="6">'[1]1 QUEST LIGHT'!$N$25</definedName>
    <definedName name="n_tva">'1 BASIC QUESTIONNAIRE'!$N$34</definedName>
    <definedName name="nom_entreprise" localSheetId="4">'[1]1 QUEST LIGHT'!$N$15</definedName>
    <definedName name="nom_entreprise" localSheetId="6">'[1]1 QUEST LIGHT'!$N$15</definedName>
    <definedName name="nom_entreprise">'1 BASIC QUESTIONNAIRE'!$N$24</definedName>
    <definedName name="nom_groupe">'1 BASIC QUESTIONNAIRE'!$N$43</definedName>
    <definedName name="nom_prénom" localSheetId="4">'[1]1 QUEST LIGHT'!$G$11</definedName>
    <definedName name="nom_prénom" localSheetId="6">'[1]1 QUEST LIGHT'!$G$11</definedName>
    <definedName name="nom_prénom">'1 BASIC QUESTIONNAIRE'!$G$19</definedName>
    <definedName name="pays" localSheetId="4">'[1]1 QUEST LIGHT'!$AB$23</definedName>
    <definedName name="pays" localSheetId="6">'[1]1 QUEST LIGHT'!$AB$23</definedName>
    <definedName name="pays">'1 BASIC QUESTIONNAIRE'!$AB$30</definedName>
    <definedName name="pays_gpe">'1 BASIC QUESTIONNAIRE'!$AB$49</definedName>
    <definedName name="pourcent_export_N">'1 BASIC QUESTIONNAIRE'!$T$59</definedName>
    <definedName name="pourcent_export_N_moins_1">'1 BASIC QUESTIONNAIRE'!$T$60</definedName>
    <definedName name="pourcent_export_N_moins_2">'1 BASIC QUESTIONNAIRE'!$T$61</definedName>
    <definedName name="pourcent_export_N_moins_3">'1 BASIC QUESTIONNAIRE'!$T$62</definedName>
    <definedName name="Pourcentage" localSheetId="4">#REF!</definedName>
    <definedName name="Pourcentage" localSheetId="6">#REF!</definedName>
    <definedName name="Pourcentage" localSheetId="9">#REF!</definedName>
    <definedName name="Pourcentage">#REF!</definedName>
    <definedName name="principaux_secteurs_activité">'1 BASIC QUESTIONNAIRE'!$M$69</definedName>
    <definedName name="qualité_mail" localSheetId="4">'[1]1 QUEST LIGHT'!$Y$102</definedName>
    <definedName name="qualité_mail" localSheetId="6">'[1]1 QUEST LIGHT'!$Y$102</definedName>
    <definedName name="qualité_mail">'1 BASIC QUESTIONNAIRE'!$Y$112</definedName>
    <definedName name="qualité_nom" localSheetId="4">'[1]1 QUEST LIGHT'!$I$102</definedName>
    <definedName name="qualité_nom" localSheetId="6">'[1]1 QUEST LIGHT'!$I$102</definedName>
    <definedName name="qualité_nom">'1 BASIC QUESTIONNAIRE'!$I$112</definedName>
    <definedName name="qualité_tel" localSheetId="4">'[1]1 QUEST LIGHT'!$R$102</definedName>
    <definedName name="qualité_tel" localSheetId="6">'[1]1 QUEST LIGHT'!$R$102</definedName>
    <definedName name="qualité_tel">'1 BASIC QUESTIONNAIRE'!$R$112</definedName>
    <definedName name="remarque">'1 BASIC QUESTIONNAIRE'!$F$64</definedName>
    <definedName name="représentant_mail" localSheetId="4">'[1]1 QUEST LIGHT'!$G$108</definedName>
    <definedName name="représentant_mail" localSheetId="6">'[1]1 QUEST LIGHT'!$G$108</definedName>
    <definedName name="représentant_mail">'1 BASIC QUESTIONNAIRE'!$G$123</definedName>
    <definedName name="représentant_nom" localSheetId="4">'[1]1 QUEST LIGHT'!$Z$106</definedName>
    <definedName name="représentant_nom" localSheetId="6">'[1]1 QUEST LIGHT'!$Z$106</definedName>
    <definedName name="représentant_nom">'1 BASIC QUESTIONNAIRE'!$Z$117</definedName>
    <definedName name="représentant_tel" localSheetId="4">'[1]1 QUEST LIGHT'!$AD$108</definedName>
    <definedName name="représentant_tel" localSheetId="6">'[1]1 QUEST LIGHT'!$AD$108</definedName>
    <definedName name="représentant_tel">'1 BASIC QUESTIONNAIRE'!$AD$123</definedName>
    <definedName name="SIRET" localSheetId="4">'[1]1 QUEST LIGHT'!$F$27</definedName>
    <definedName name="SIRET" localSheetId="6">'[1]1 QUEST LIGHT'!$F$27</definedName>
    <definedName name="SIRET">'1 BASIC QUESTIONNAIRE'!$H$36</definedName>
    <definedName name="site_internet" localSheetId="4">'[1]1 QUEST LIGHT'!$T$19</definedName>
    <definedName name="site_internet" localSheetId="6">'[1]1 QUEST LIGHT'!$T$19</definedName>
    <definedName name="site_internet">'1 BASIC QUESTIONNAIRE'!$T$26</definedName>
    <definedName name="site_internet_gpe">'1 BASIC QUESTIONNAIRE'!$T$51</definedName>
    <definedName name="Taux" localSheetId="4">#REF!</definedName>
    <definedName name="Taux" localSheetId="6">#REF!</definedName>
    <definedName name="Taux" localSheetId="9">#REF!</definedName>
    <definedName name="Taux">#REF!</definedName>
    <definedName name="tel_gpe">'1 BASIC QUESTIONNAIRE'!$H$51</definedName>
    <definedName name="téléphone" localSheetId="4">'[1]1 QUEST LIGHT'!$H$19</definedName>
    <definedName name="téléphone" localSheetId="6">'[1]1 QUEST LIGHT'!$H$19</definedName>
    <definedName name="téléphone">'1 BASIC QUESTIONNAIRE'!$H$32</definedName>
    <definedName name="Text8" localSheetId="0">'1 BASIC QUESTIONNAIRE'!$N$26</definedName>
    <definedName name="total_4_secu_informatiq">'4 IT SECURITY'!$L$21</definedName>
    <definedName name="total_5_axe_prod_et_qual">'5 PRODUCTION AND QUALITY CONTRO'!$AK$81</definedName>
    <definedName name="total_6_RSE">'6 CSR'!$AJ$92</definedName>
    <definedName name="total_7_axe_complémentaire">'7 ADDITIONAL INFORMATION'!$AJ$53</definedName>
    <definedName name="TOTAL_RSE">'6 CSR'!$AJ$92</definedName>
    <definedName name="TVA" localSheetId="4">#REF!</definedName>
    <definedName name="TVA" localSheetId="6">#REF!</definedName>
    <definedName name="TVA" localSheetId="9">#REF!</definedName>
    <definedName name="TVA">#REF!</definedName>
    <definedName name="Type" localSheetId="4">#REF!</definedName>
    <definedName name="Type" localSheetId="6">#REF!</definedName>
    <definedName name="Type" localSheetId="9">#REF!</definedName>
    <definedName name="Type">#REF!</definedName>
    <definedName name="ville" localSheetId="4">'[1]1 QUEST LIGHT'!$O$23</definedName>
    <definedName name="ville" localSheetId="6">'[1]1 QUEST LIGHT'!$O$23</definedName>
    <definedName name="ville">'1 BASIC QUESTIONNAIRE'!$O$30</definedName>
    <definedName name="ville_gpe">'1 BASIC QUESTIONNAIRE'!$O$49</definedName>
    <definedName name="_xlnm.Print_Area" localSheetId="0">'1 BASIC QUESTIONNAIRE'!$A$1:$AJ$142</definedName>
    <definedName name="_xlnm.Print_Area" localSheetId="1">'2 CONFIDENTIALITY COMMITMENT'!$A$1:$D$40</definedName>
    <definedName name="_xlnm.Print_Area" localSheetId="2">'3 CODE OF CONDUCT'!$A$1:$AI$46</definedName>
    <definedName name="_xlnm.Print_Area" localSheetId="9">'Création FRS semi-auto'!$A$1:$AK$66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6" i="29" l="1"/>
  <c r="L18" i="29"/>
  <c r="L14" i="29"/>
  <c r="L12" i="29"/>
  <c r="L10" i="29"/>
  <c r="L8" i="29" l="1"/>
  <c r="L21" i="29" l="1"/>
  <c r="AA3" i="26" s="1"/>
  <c r="AH3" i="26" l="1"/>
  <c r="AK3" i="26"/>
  <c r="Q14" i="18"/>
  <c r="O48" i="18" l="1"/>
  <c r="O47" i="18"/>
  <c r="O46" i="18"/>
  <c r="O45" i="18"/>
  <c r="T41" i="18"/>
  <c r="AD11" i="18" l="1"/>
  <c r="AJ50" i="21" l="1"/>
  <c r="AJ42" i="21"/>
  <c r="AJ40" i="21"/>
  <c r="AJ38" i="21"/>
  <c r="AJ36" i="21"/>
  <c r="AJ34" i="21"/>
  <c r="AJ32" i="21"/>
  <c r="AJ30" i="21"/>
  <c r="AJ28" i="21"/>
  <c r="AJ44" i="21"/>
  <c r="AJ20" i="21"/>
  <c r="AJ13" i="21"/>
  <c r="AJ18" i="21"/>
  <c r="AJ79" i="4"/>
  <c r="AJ76" i="4"/>
  <c r="AJ74" i="4"/>
  <c r="AJ70" i="4"/>
  <c r="AJ66" i="4"/>
  <c r="AJ64" i="4"/>
  <c r="AJ62" i="4"/>
  <c r="AJ60" i="4"/>
  <c r="AJ58" i="4"/>
  <c r="AJ53" i="4"/>
  <c r="AJ51" i="4"/>
  <c r="AJ49" i="4"/>
  <c r="AJ47" i="4"/>
  <c r="AJ41" i="4"/>
  <c r="AJ39" i="4"/>
  <c r="AJ34" i="4"/>
  <c r="AJ24" i="4"/>
  <c r="AJ19" i="4"/>
  <c r="AJ17" i="4"/>
  <c r="AJ13" i="4"/>
  <c r="AK80" i="22"/>
  <c r="AK76" i="22"/>
  <c r="AK74" i="22"/>
  <c r="AK72" i="22"/>
  <c r="AK53" i="22"/>
  <c r="AK51" i="22"/>
  <c r="AK47" i="22"/>
  <c r="AK37" i="22"/>
  <c r="AK35" i="22"/>
  <c r="AK33" i="22"/>
  <c r="AK29" i="22"/>
  <c r="AK25" i="22"/>
  <c r="AK19" i="22"/>
  <c r="AK17" i="22"/>
  <c r="AK12" i="22"/>
  <c r="AK81" i="22" l="1"/>
  <c r="AA4" i="26" s="1"/>
  <c r="AH4" i="26" l="1"/>
  <c r="AJ85" i="4"/>
  <c r="AJ83" i="4"/>
  <c r="AJ81" i="4"/>
  <c r="AJ53" i="21" l="1"/>
  <c r="AA6" i="26" s="1"/>
  <c r="AH6" i="26" s="1"/>
  <c r="V23" i="18"/>
  <c r="K23" i="18"/>
  <c r="N22" i="18"/>
  <c r="M15" i="26" l="1"/>
  <c r="K10" i="26"/>
  <c r="M10" i="26" s="1"/>
  <c r="AH25" i="26" l="1"/>
  <c r="AH24" i="26"/>
  <c r="AH23" i="26"/>
  <c r="AH19" i="26"/>
  <c r="AB123" i="11" l="1"/>
  <c r="AD10" i="18" l="1"/>
  <c r="H10" i="18"/>
  <c r="H9" i="18"/>
  <c r="F51" i="11"/>
  <c r="F32" i="11"/>
  <c r="AE13" i="18" l="1"/>
  <c r="Z32" i="26" l="1"/>
  <c r="S32" i="26"/>
  <c r="AJ45" i="4"/>
  <c r="AJ92" i="4" l="1"/>
  <c r="AA5" i="26" s="1"/>
  <c r="AF32" i="26"/>
  <c r="O32" i="26" s="1"/>
  <c r="AH5" i="26" l="1"/>
  <c r="AA7" i="26"/>
  <c r="AH22" i="26" l="1"/>
  <c r="AH21" i="26"/>
  <c r="AH20" i="26"/>
  <c r="AH26" i="26" l="1"/>
  <c r="U33" i="26" s="1"/>
  <c r="AK7" i="26" l="1"/>
  <c r="AH27" i="26"/>
  <c r="AH7" i="26"/>
  <c r="O30" i="26" s="1"/>
  <c r="Q15" i="18" l="1"/>
  <c r="S16" i="18"/>
  <c r="D43" i="22" l="1"/>
  <c r="S31" i="26" l="1"/>
  <c r="O31" i="26" s="1"/>
  <c r="D196" i="12" l="1"/>
  <c r="D224" i="12"/>
  <c r="D213" i="12"/>
  <c r="D208" i="12"/>
  <c r="D207" i="12"/>
  <c r="D199" i="12"/>
  <c r="D197" i="12"/>
  <c r="D184" i="12"/>
  <c r="D183" i="12"/>
  <c r="D179" i="12"/>
  <c r="D214" i="12"/>
  <c r="D166" i="12"/>
  <c r="D164" i="12"/>
  <c r="D147" i="12"/>
  <c r="D154" i="12"/>
  <c r="D141" i="12"/>
  <c r="D119" i="12"/>
  <c r="D113" i="12"/>
  <c r="D104" i="12"/>
  <c r="D101" i="12"/>
  <c r="D93" i="12"/>
  <c r="D81" i="12"/>
  <c r="D72" i="12"/>
  <c r="D219" i="12"/>
  <c r="D189" i="12"/>
  <c r="D57" i="12"/>
  <c r="D43" i="12"/>
  <c r="D32" i="12"/>
  <c r="D28" i="12"/>
  <c r="D19" i="12"/>
  <c r="D20" i="12"/>
  <c r="D13" i="12"/>
  <c r="D78" i="12"/>
  <c r="E16" i="18" l="1"/>
  <c r="V29" i="18" l="1"/>
  <c r="K29" i="18"/>
  <c r="N28" i="18"/>
  <c r="V25" i="18"/>
  <c r="K25" i="18"/>
  <c r="N24" i="18"/>
  <c r="V27" i="18"/>
  <c r="K27" i="18"/>
  <c r="N26" i="18"/>
  <c r="V21" i="18"/>
  <c r="K21" i="18"/>
  <c r="N20" i="18"/>
  <c r="V19" i="18"/>
  <c r="K19" i="18"/>
  <c r="N18" i="18"/>
  <c r="AD12" i="18"/>
  <c r="E15" i="18"/>
  <c r="E14" i="18"/>
  <c r="E12" i="18"/>
  <c r="H11" i="18"/>
  <c r="H8" i="18"/>
  <c r="O33" i="26"/>
</calcChain>
</file>

<file path=xl/sharedStrings.xml><?xml version="1.0" encoding="utf-8"?>
<sst xmlns="http://schemas.openxmlformats.org/spreadsheetml/2006/main" count="1210" uniqueCount="1078">
  <si>
    <t>SUPPLIER QUALIFICATION QUESTIONNAIRE</t>
  </si>
  <si>
    <t>Instructions</t>
  </si>
  <si>
    <t>Surname – First name</t>
  </si>
  <si>
    <t>Position:</t>
  </si>
  <si>
    <t>Date:</t>
  </si>
  <si>
    <t>COMPANY IDENTIFICATION</t>
  </si>
  <si>
    <t>Legal form</t>
  </si>
  <si>
    <t>Website</t>
  </si>
  <si>
    <t>Company address</t>
  </si>
  <si>
    <t>Postcode</t>
  </si>
  <si>
    <t>Town or city</t>
  </si>
  <si>
    <t>Country</t>
  </si>
  <si>
    <t>Telephone</t>
  </si>
  <si>
    <t>Email address</t>
  </si>
  <si>
    <t>Company VAT no.</t>
  </si>
  <si>
    <t>Company registration number</t>
  </si>
  <si>
    <t>NACE code</t>
  </si>
  <si>
    <t>Currency used for our business relations</t>
  </si>
  <si>
    <t>€</t>
  </si>
  <si>
    <t>$</t>
  </si>
  <si>
    <t>CHF</t>
  </si>
  <si>
    <t>Other</t>
  </si>
  <si>
    <t>Is your company a subsidiary of a group?</t>
  </si>
  <si>
    <t>YES</t>
  </si>
  <si>
    <t>If YES, please provide details below:</t>
  </si>
  <si>
    <t xml:space="preserve">Name of the group </t>
  </si>
  <si>
    <t>Turnover of group</t>
  </si>
  <si>
    <t>Address of group</t>
  </si>
  <si>
    <t>http://www.</t>
  </si>
  <si>
    <t>Date of creation of the company:</t>
  </si>
  <si>
    <t>Turnover and headcount for last 3 years:</t>
  </si>
  <si>
    <t>Total (€)</t>
  </si>
  <si>
    <t>Export percentage (%)</t>
  </si>
  <si>
    <t>Headcount</t>
  </si>
  <si>
    <t>Forecast for current year (N) :</t>
  </si>
  <si>
    <t>Year N-1:</t>
  </si>
  <si>
    <t>Year N-2:</t>
  </si>
  <si>
    <t>Year N-3:</t>
  </si>
  <si>
    <t>Comments:</t>
  </si>
  <si>
    <t>ACTIVITY OF THE COMPANY</t>
  </si>
  <si>
    <t>Your company's main sectors of activity:</t>
  </si>
  <si>
    <t>Are you a distributor?</t>
  </si>
  <si>
    <t>If YES, please give the names of the main manufacturers with which you work:</t>
  </si>
  <si>
    <t>Who are your 3 main customers?</t>
  </si>
  <si>
    <t>Name of company</t>
  </si>
  <si>
    <t>Average annual turnover (€)</t>
  </si>
  <si>
    <t>1-</t>
  </si>
  <si>
    <t>2-</t>
  </si>
  <si>
    <t>3-</t>
  </si>
  <si>
    <t>What types of products / services do you offer?</t>
  </si>
  <si>
    <t>Designation</t>
  </si>
  <si>
    <t>Main customers concerned</t>
  </si>
  <si>
    <t>Main Product / Service</t>
  </si>
  <si>
    <t>% of turnover</t>
  </si>
  <si>
    <t>Secondary Product / Service</t>
  </si>
  <si>
    <t xml:space="preserve">Main customers concerned </t>
  </si>
  <si>
    <t>Other products / services</t>
  </si>
  <si>
    <t>ORGANISATION</t>
  </si>
  <si>
    <t>Name of company director</t>
  </si>
  <si>
    <t>Contact persons:</t>
  </si>
  <si>
    <t>Direct dial phone no.</t>
  </si>
  <si>
    <t>General management</t>
  </si>
  <si>
    <t>Commercial</t>
  </si>
  <si>
    <t>Sales administration</t>
  </si>
  <si>
    <t>Quality</t>
  </si>
  <si>
    <t>Accounting</t>
  </si>
  <si>
    <t>Are you represented by an agent or a sales office?</t>
  </si>
  <si>
    <t>If YES, please provide details:</t>
  </si>
  <si>
    <t>Name of representative</t>
  </si>
  <si>
    <t>Address</t>
  </si>
  <si>
    <t>Is your Quality Management System certified?</t>
  </si>
  <si>
    <t>If YES, what certifications do you possess?</t>
  </si>
  <si>
    <t>DESIRED ADDITIONAL DOCUMENTS</t>
  </si>
  <si>
    <t>Company organisation chart</t>
  </si>
  <si>
    <t>Product catalogues</t>
  </si>
  <si>
    <t>Tax returns for the last two years</t>
  </si>
  <si>
    <t>Photos (factories, offices, showroom, stores, etc.)</t>
  </si>
  <si>
    <t>Copy of certifications</t>
  </si>
  <si>
    <t>RESPONDENT:</t>
  </si>
  <si>
    <t xml:space="preserve">We require complete confidentiality on your part with regard to everything that does not lie in the public (or published) domain and, more precisely, with regard to the reasons and aims of the commercial and technical relations between our two companies.  </t>
  </si>
  <si>
    <t>For its part, Schmidt Groupe undertakes to guarantee the same level of confidentiality with regard to any information received from you.</t>
  </si>
  <si>
    <t>Similarly, we undertake never to inform your competitors of any offers you may make to us but nevertheless reserve the right to ask for external opinions in order to evaluate and assess such offers.</t>
  </si>
  <si>
    <t>I confirm that I am aware of the commitment to confidentiality set out above.</t>
  </si>
  <si>
    <t>Human rights</t>
  </si>
  <si>
    <t>We undertake:</t>
  </si>
  <si>
    <t>- to respect the freedom of association and the right to collective bargaining</t>
  </si>
  <si>
    <t>- not to have work done by children aged under 15 years</t>
  </si>
  <si>
    <t>- to eliminate all forms of forced or compulsory labour</t>
  </si>
  <si>
    <t>- not to operate any form of discrimination with regard to employment and occupation, not to engage in any form of violence or harassment</t>
  </si>
  <si>
    <t>- to respect the statutory working hours in the country of production. In the absence of any such regulations, all employees may work a maximum of 60 hours per week and will have a least one day of rest each week</t>
  </si>
  <si>
    <t>- to pay a salary that corresponds to the statutory minimum wage (including overtime hours) and not to withhold pay as a disciplinary measure</t>
  </si>
  <si>
    <t>Health and safety</t>
  </si>
  <si>
    <t>- To guarantee working conditions that respect the following health and safety measures: first aid equipment, emergency exits, personal protective equipment, trained personnel, drinking water, clean premises that respect applicable regulations. To apply the same principles to accommodation made available to personnel</t>
  </si>
  <si>
    <t>- To supply products that comply with the demanded quality and safety standards and that are at least compatible with the standards applicable in the European Union</t>
  </si>
  <si>
    <t>Environmental sustainability</t>
  </si>
  <si>
    <t>- To respect statutory environmental provisions</t>
  </si>
  <si>
    <t>- To ensure that hazardous materials are handled, transported, stored, recycled, reused and disposed of in a safe way. To respect applicable legislation regarding hazardous materials and product safety and to train the employees in question.</t>
  </si>
  <si>
    <t>- Not to use Dimethyl Fumarate in products sold to the Schmidt Groupe</t>
  </si>
  <si>
    <t>Integrity</t>
  </si>
  <si>
    <t>- To refuse all forms of corruption</t>
  </si>
  <si>
    <t>- To keep our bookkeeping and accounts transparent and up-to-date</t>
  </si>
  <si>
    <t>- To reliably demonstrate the origin of products sold to the Schmidt Groupe</t>
  </si>
  <si>
    <t>- To respect intellectual property</t>
  </si>
  <si>
    <t>- To indicate any conflict of interest</t>
  </si>
  <si>
    <t>We undertake to require our subcontractors that are involved in the development and manufacture of our products to apply the same rules.</t>
  </si>
  <si>
    <t>Surname and first name (person authorised to enter into undertakings on behalf of the company):</t>
  </si>
  <si>
    <t xml:space="preserve">                          I am aware of the provisions set out above and undertake to respect them and to ensure they are applied within the company.</t>
  </si>
  <si>
    <t>QUALITY</t>
  </si>
  <si>
    <t>1 - Certification and Acknowledgement</t>
  </si>
  <si>
    <t>NO</t>
  </si>
  <si>
    <t>Have you implemented Quality Management provisions that conform to the requirements of the ISO 9001 standard?</t>
  </si>
  <si>
    <t>If yes, attach a copy of the obtained certificates and indicate the area covered and the body that issued the certificate</t>
  </si>
  <si>
    <t>2 - Quality organisation</t>
  </si>
  <si>
    <t>Are quality control procedures and instructions in place?</t>
  </si>
  <si>
    <t>Are nonconforming products clearly identified in production?</t>
  </si>
  <si>
    <t>PRODUCTION</t>
  </si>
  <si>
    <t>1 - Product qualification &amp; innovation</t>
  </si>
  <si>
    <r>
      <rPr>
        <sz val="10"/>
        <color rgb="FF000000"/>
        <rFont val="Arial"/>
        <family val="2"/>
      </rPr>
      <t>Do you have any products that are the object of product certification (quality label or other certification: CE, NF etc.)?</t>
    </r>
    <r>
      <rPr>
        <sz val="10"/>
        <color rgb="FF000000"/>
        <rFont val="Arial"/>
        <family val="2"/>
      </rPr>
      <t xml:space="preserve"> </t>
    </r>
    <r>
      <rPr>
        <b/>
        <sz val="10"/>
        <color theme="1"/>
        <rFont val="Arial"/>
        <family val="2"/>
      </rPr>
      <t>If yes, which?</t>
    </r>
  </si>
  <si>
    <r>
      <rPr>
        <sz val="10"/>
        <color rgb="FF000000"/>
        <rFont val="Arial"/>
        <family val="2"/>
      </rPr>
      <t>Do you have any protected products for which a patent has been applied for?</t>
    </r>
    <r>
      <rPr>
        <sz val="10"/>
        <color theme="1"/>
        <rFont val="Arial"/>
        <family val="2"/>
      </rPr>
      <t xml:space="preserve"> </t>
    </r>
    <r>
      <rPr>
        <b/>
        <sz val="10"/>
        <color theme="1"/>
        <rFont val="Arial"/>
        <family val="2"/>
      </rPr>
      <t>If so, which?</t>
    </r>
  </si>
  <si>
    <t>Are you approved for / eligible for the Crédit Impôt Recherche (Research Tax Credit / CIR)?</t>
  </si>
  <si>
    <t>Do you have your own inhouse design office or R&amp;D department?</t>
  </si>
  <si>
    <t xml:space="preserve">Do you make use of external service providers (designers, architects, etc.)? </t>
  </si>
  <si>
    <t>2 - Production sites and equipment</t>
  </si>
  <si>
    <t>in</t>
  </si>
  <si>
    <t>in Asia</t>
  </si>
  <si>
    <t>in Africa</t>
  </si>
  <si>
    <t>in Europe</t>
  </si>
  <si>
    <t>in America</t>
  </si>
  <si>
    <t>in Oceania</t>
  </si>
  <si>
    <r>
      <rPr>
        <sz val="10"/>
        <color rgb="FF000000"/>
        <rFont val="Arial"/>
        <family val="2"/>
      </rPr>
      <t>Are you considering increasing your current production capacity?</t>
    </r>
    <r>
      <rPr>
        <sz val="10"/>
        <color theme="1"/>
        <rFont val="Arial"/>
        <family val="2"/>
      </rPr>
      <t xml:space="preserve"> </t>
    </r>
    <r>
      <rPr>
        <b/>
        <sz val="10"/>
        <color theme="1"/>
        <rFont val="Arial"/>
        <family val="2"/>
      </rPr>
      <t>If yes, please indicate in what ways:</t>
    </r>
  </si>
  <si>
    <t>Do you have a maintenance programme for your production equipment?</t>
  </si>
  <si>
    <t>Are you self-sufficient with regard to all your production processes?</t>
  </si>
  <si>
    <r>
      <rPr>
        <b/>
        <sz val="10"/>
        <color theme="1"/>
        <rFont val="Arial"/>
        <family val="2"/>
      </rPr>
      <t>If not</t>
    </r>
    <r>
      <rPr>
        <sz val="10"/>
        <color theme="1"/>
        <rFont val="Arial"/>
        <family val="2"/>
      </rPr>
      <t xml:space="preserve">, </t>
    </r>
    <r>
      <rPr>
        <sz val="10"/>
        <color rgb="FF000000"/>
        <rFont val="Arial"/>
        <family val="2"/>
      </rPr>
      <t>how often do you call on subcontractors?</t>
    </r>
    <r>
      <rPr>
        <sz val="10"/>
        <color rgb="FF000000"/>
        <rFont val="Arial"/>
        <family val="2"/>
      </rPr>
      <t xml:space="preserve"> </t>
    </r>
    <r>
      <rPr>
        <sz val="10"/>
        <color rgb="FF000000"/>
        <rFont val="Arial"/>
        <family val="2"/>
      </rPr>
      <t>For what types of products / services?</t>
    </r>
  </si>
  <si>
    <t>TRANSPORT - LOGISTICS</t>
  </si>
  <si>
    <t>1 - Transport</t>
  </si>
  <si>
    <r>
      <rPr>
        <sz val="10"/>
        <color rgb="FF000000"/>
        <rFont val="Arial"/>
        <family val="2"/>
      </rPr>
      <t>Do you have your own fleet?</t>
    </r>
    <r>
      <rPr>
        <sz val="10"/>
        <color theme="1"/>
        <rFont val="Arial"/>
        <family val="2"/>
      </rPr>
      <t xml:space="preserve"> </t>
    </r>
    <r>
      <rPr>
        <b/>
        <sz val="10"/>
        <color theme="1"/>
        <rFont val="Arial"/>
        <family val="2"/>
      </rPr>
      <t>If yes, how is it made up?</t>
    </r>
  </si>
  <si>
    <r>
      <rPr>
        <sz val="10"/>
        <color rgb="FF000000"/>
        <rFont val="Arial"/>
        <family val="2"/>
      </rPr>
      <t>Do you make use of one or more freight carrier networks?</t>
    </r>
    <r>
      <rPr>
        <sz val="10"/>
        <color theme="1"/>
        <rFont val="Arial"/>
        <family val="2"/>
      </rPr>
      <t xml:space="preserve"> </t>
    </r>
    <r>
      <rPr>
        <b/>
        <sz val="10"/>
        <color theme="1"/>
        <rFont val="Arial"/>
        <family val="2"/>
      </rPr>
      <t>If yes, which one(s)</t>
    </r>
  </si>
  <si>
    <t>2 - Logistics</t>
  </si>
  <si>
    <t>Are you able to build up stores of raw materials and/or semifinished products for your customers?</t>
  </si>
  <si>
    <t>Are you able to build up stores of finished products for your customers?</t>
  </si>
  <si>
    <r>
      <rPr>
        <sz val="10"/>
        <color rgb="FF000000"/>
        <rFont val="Arial"/>
        <family val="2"/>
      </rPr>
      <t>Do you work on a just-in-time basis for certain customers?</t>
    </r>
    <r>
      <rPr>
        <sz val="10"/>
        <color theme="1"/>
        <rFont val="Arial"/>
        <family val="2"/>
      </rPr>
      <t xml:space="preserve"> </t>
    </r>
    <r>
      <rPr>
        <b/>
        <sz val="10"/>
        <color theme="1"/>
        <rFont val="Arial"/>
        <family val="2"/>
      </rPr>
      <t>If yes, what is your shortest production time?</t>
    </r>
  </si>
  <si>
    <t>Do you work on an advanced stock or consignment stock basis for certain customers?</t>
  </si>
  <si>
    <t>CORPORATE SOCIAL RESPONSIBILITY</t>
  </si>
  <si>
    <t>1 – Corporate environmental responsibility</t>
  </si>
  <si>
    <t>Does your Environmental Management System have ISO 14001 or equivalent certification?</t>
  </si>
  <si>
    <r>
      <rPr>
        <b/>
        <sz val="10"/>
        <color theme="0" tint="-0.14999847407452621"/>
        <rFont val="Arial"/>
        <family val="2"/>
      </rPr>
      <t>If not, have you introduced measures</t>
    </r>
    <r>
      <rPr>
        <sz val="10"/>
        <color theme="0" tint="-0.14999847407452621"/>
        <rFont val="Arial"/>
        <family val="2"/>
      </rPr>
      <t xml:space="preserve"> intended to reduce the impact of your company and your activities on the environment?</t>
    </r>
    <r>
      <rPr>
        <sz val="10"/>
        <color theme="0" tint="-0.14999847407452621"/>
        <rFont val="Arial"/>
        <family val="2"/>
      </rPr>
      <t xml:space="preserve"> </t>
    </r>
    <r>
      <rPr>
        <sz val="10"/>
        <color theme="0" tint="-0.14999847407452621"/>
        <rFont val="Arial"/>
        <family val="2"/>
      </rPr>
      <t>If so, please indicate one or more of the measures taken:</t>
    </r>
  </si>
  <si>
    <t>Does your Energy Management System have ISO 50001 or equivalent certification?</t>
  </si>
  <si>
    <r>
      <rPr>
        <b/>
        <sz val="10"/>
        <color theme="0" tint="-0.14999847407452621"/>
        <rFont val="Arial"/>
        <family val="2"/>
      </rPr>
      <t>If not, have you introduced measures</t>
    </r>
    <r>
      <rPr>
        <sz val="10"/>
        <color theme="0" tint="-0.14999847407452621"/>
        <rFont val="Arial"/>
        <family val="2"/>
      </rPr>
      <t xml:space="preserve"> intended to improve your energy management?</t>
    </r>
    <r>
      <rPr>
        <sz val="10"/>
        <color theme="0" tint="-0.14999847407452621"/>
        <rFont val="Arial"/>
        <family val="2"/>
      </rPr>
      <t xml:space="preserve">
</t>
    </r>
    <r>
      <rPr>
        <sz val="10"/>
        <color theme="0" tint="-0.14999847407452621"/>
        <rFont val="Arial"/>
        <family val="2"/>
      </rPr>
      <t>If so, please indicate one or more of the measures taken:</t>
    </r>
    <r>
      <rPr>
        <sz val="10"/>
        <color theme="0" tint="-0.14999847407452621"/>
        <rFont val="Arial"/>
        <family val="2"/>
      </rPr>
      <t xml:space="preserve"> </t>
    </r>
  </si>
  <si>
    <t>Does your company have PEFC, FSC or equivalent certification?</t>
  </si>
  <si>
    <t>Do you charge an environmental levy to your customers?</t>
  </si>
  <si>
    <r>
      <rPr>
        <b/>
        <sz val="10"/>
        <color theme="0" tint="-0.14999847407452621"/>
        <rFont val="Arial"/>
        <family val="2"/>
      </rPr>
      <t>If yes</t>
    </r>
    <r>
      <rPr>
        <sz val="10"/>
        <color theme="0" tint="-0.14999847407452621"/>
        <rFont val="Arial"/>
        <family val="2"/>
      </rPr>
      <t>, what are the collecting bodies?</t>
    </r>
  </si>
  <si>
    <t xml:space="preserve">2 – Corporate social responsibility </t>
  </si>
  <si>
    <t>Does your Anti-Corruption Management System have ISO 37001 or equivalent certification?</t>
  </si>
  <si>
    <r>
      <rPr>
        <b/>
        <sz val="10"/>
        <color theme="0" tint="-0.14999847407452621"/>
        <rFont val="Arial"/>
        <family val="2"/>
      </rPr>
      <t>If not, have you introduced measures</t>
    </r>
    <r>
      <rPr>
        <sz val="10"/>
        <color theme="0" tint="-0.14999847407452621"/>
        <rFont val="Arial"/>
        <family val="2"/>
      </rPr>
      <t xml:space="preserve"> intended to fight corruption?</t>
    </r>
    <r>
      <rPr>
        <sz val="10"/>
        <color theme="0" tint="-0.14999847407452621"/>
        <rFont val="Arial"/>
        <family val="2"/>
      </rPr>
      <t xml:space="preserve">
</t>
    </r>
    <r>
      <rPr>
        <sz val="10"/>
        <color theme="0" tint="-0.14999847407452621"/>
        <rFont val="Arial"/>
        <family val="2"/>
      </rPr>
      <t>If so, please indicate one or more of the measures taken:</t>
    </r>
  </si>
  <si>
    <r>
      <rPr>
        <b/>
        <sz val="10"/>
        <color theme="0" tint="-0.14999847407452621"/>
        <rFont val="Arial"/>
        <family val="2"/>
      </rPr>
      <t>If not, have you introduced measures</t>
    </r>
    <r>
      <rPr>
        <sz val="10"/>
        <color theme="0" tint="-0.14999847407452621"/>
        <rFont val="Arial"/>
        <family val="2"/>
      </rPr>
      <t xml:space="preserve"> intended to achieve a significant improvement in occupational health and safety?</t>
    </r>
    <r>
      <rPr>
        <sz val="10"/>
        <color theme="0" tint="-0.14999847407452621"/>
        <rFont val="Arial"/>
        <family val="2"/>
      </rPr>
      <t xml:space="preserve">  </t>
    </r>
    <r>
      <rPr>
        <sz val="10"/>
        <color theme="0" tint="-0.14999847407452621"/>
        <rFont val="Arial"/>
        <family val="2"/>
      </rPr>
      <t>If so, please indicate one or more of the measures taken:</t>
    </r>
  </si>
  <si>
    <t>Do you employ personnel recognised as handicapped workers?</t>
  </si>
  <si>
    <t xml:space="preserve"> If yes, indicate the percentage:</t>
  </si>
  <si>
    <t>%</t>
  </si>
  <si>
    <t>Do you work with companies in the sheltered or protected worker sector or those involved in vocational integration?</t>
  </si>
  <si>
    <t>3 – Corporate economic responsibility</t>
  </si>
  <si>
    <t xml:space="preserve">Do you know the average time taken to pay your suppliers? </t>
  </si>
  <si>
    <t>If yes, what is it (number of days)?</t>
  </si>
  <si>
    <t>Days</t>
  </si>
  <si>
    <t xml:space="preserve">Do you know how many supplier invoice settlement runs you have per year? </t>
  </si>
  <si>
    <t>If yes, how many are there per year?</t>
  </si>
  <si>
    <t>Do you measure your level of economic dependence on your suppliers?</t>
  </si>
  <si>
    <t xml:space="preserve">4 - Supplier Relations </t>
  </si>
  <si>
    <t>Do you have a purchasing unit or purchasing department?</t>
  </si>
  <si>
    <r>
      <rPr>
        <b/>
        <sz val="10"/>
        <color theme="0" tint="-0.14999847407452621"/>
        <rFont val="Arial"/>
        <family val="2"/>
      </rPr>
      <t>If not</t>
    </r>
    <r>
      <rPr>
        <sz val="10"/>
        <color theme="0" tint="-0.14999847407452621"/>
        <rFont val="Arial"/>
        <family val="2"/>
      </rPr>
      <t>, who generally looks after purchasing?</t>
    </r>
  </si>
  <si>
    <t>Do you pay any particular attention to the location of your suppliers (geographical proximity), the origin of purchased products (countries with a high risk of corruption)?</t>
  </si>
  <si>
    <t>If yes, how?</t>
  </si>
  <si>
    <t>Has your company signed the Responsible Supplier Relations Charter?</t>
  </si>
  <si>
    <t>www.rfar.fr</t>
  </si>
  <si>
    <t>Do you have the Relations Fournisseurs et Achats Responsables (Responsible Supplier Relations and Procurement) label / ISO 20400?</t>
  </si>
  <si>
    <t>PROCUREMENT</t>
  </si>
  <si>
    <t>1 - Procurement</t>
  </si>
  <si>
    <t>Have you already implemented IT systems in the transfer of orders with your customers?</t>
  </si>
  <si>
    <t>What languages are spoken by the individuals in charge of our orders?</t>
  </si>
  <si>
    <t>Do you have a unit dedicated to the handling of customer orders?</t>
  </si>
  <si>
    <t>If not, how do you operate?</t>
  </si>
  <si>
    <t>ACCOUNTING</t>
  </si>
  <si>
    <t>1 - Invoicing</t>
  </si>
  <si>
    <t>Do you usually issue one invoice for each customer order?</t>
  </si>
  <si>
    <t>If not, would you able to do so in the future?</t>
  </si>
  <si>
    <t>Are you currently able to enter the Schmidt Groupe order number and article number in your invoices?</t>
  </si>
  <si>
    <t>Are you currently able to issue invoices using the same unit of measurement as in the order?</t>
  </si>
  <si>
    <t>Do you use a single invoice template for all your company's invoicing locations?</t>
  </si>
  <si>
    <t>Are you able to send your invoices quickly in PDF format to a dedicated mailbox?</t>
  </si>
  <si>
    <t>Within what average period do you usually issue your invoices?</t>
  </si>
  <si>
    <t>COMMERCIAL</t>
  </si>
  <si>
    <t>1 - Exhibitions</t>
  </si>
  <si>
    <r>
      <rPr>
        <sz val="10"/>
        <color rgb="FF000000"/>
        <rFont val="Arial"/>
        <family val="2"/>
      </rPr>
      <t>Do you participate as an exhibitor at exhibitions, trade fairs, etc.?</t>
    </r>
    <r>
      <rPr>
        <sz val="10"/>
        <color theme="1"/>
        <rFont val="Arial"/>
        <family val="2"/>
      </rPr>
      <t xml:space="preserve"> </t>
    </r>
    <r>
      <rPr>
        <b/>
        <sz val="10"/>
        <color theme="1"/>
        <rFont val="Arial"/>
        <family val="2"/>
      </rPr>
      <t>If so, which?</t>
    </r>
  </si>
  <si>
    <t>Signed at</t>
  </si>
  <si>
    <t>Yes</t>
  </si>
  <si>
    <t>Risk</t>
  </si>
  <si>
    <t>&gt; 2 %</t>
  </si>
  <si>
    <t>&gt; 30 %</t>
  </si>
  <si>
    <t>&gt; 2</t>
  </si>
  <si>
    <t>No</t>
  </si>
  <si>
    <t>&gt; 3 months</t>
  </si>
  <si>
    <t>&lt; 6 months</t>
  </si>
  <si>
    <t>Criticality index?</t>
  </si>
  <si>
    <t xml:space="preserve">Audit desirable: </t>
  </si>
  <si>
    <t>Prefix</t>
  </si>
  <si>
    <t>Currency</t>
  </si>
  <si>
    <t>Incoterms</t>
  </si>
  <si>
    <t>Method</t>
  </si>
  <si>
    <t>Purchase organisation</t>
  </si>
  <si>
    <t>SAP account group</t>
  </si>
  <si>
    <t>New SG</t>
  </si>
  <si>
    <t>Sign. supp.</t>
  </si>
  <si>
    <t>Sign. SG</t>
  </si>
  <si>
    <t>Num. supp.</t>
  </si>
  <si>
    <t>Absence</t>
  </si>
  <si>
    <t>Ressou SG</t>
  </si>
  <si>
    <t>Ressou supp.</t>
  </si>
  <si>
    <t>Questionnaire</t>
  </si>
  <si>
    <t>A/S</t>
  </si>
  <si>
    <t>Afghanistan</t>
  </si>
  <si>
    <t>+93</t>
  </si>
  <si>
    <t>AED</t>
  </si>
  <si>
    <t>FAS</t>
  </si>
  <si>
    <t>Bank transfer</t>
  </si>
  <si>
    <t>1000 MP</t>
  </si>
  <si>
    <t>Z200 external</t>
  </si>
  <si>
    <t>&lt; 2 %</t>
  </si>
  <si>
    <t>&lt; 30 %</t>
  </si>
  <si>
    <t>&lt; 2</t>
  </si>
  <si>
    <t>&lt; 3 months</t>
  </si>
  <si>
    <t>AB</t>
  </si>
  <si>
    <t>South Africa</t>
  </si>
  <si>
    <t>+27</t>
  </si>
  <si>
    <t>AFN</t>
  </si>
  <si>
    <t>FOB</t>
  </si>
  <si>
    <t>Secured cheque (only for Light suppliers)</t>
  </si>
  <si>
    <t>2000 HM</t>
  </si>
  <si>
    <t>Z300 alternative payer</t>
  </si>
  <si>
    <t>&gt; 6 months</t>
  </si>
  <si>
    <t>AG</t>
  </si>
  <si>
    <t>Albania</t>
  </si>
  <si>
    <t>+355</t>
  </si>
  <si>
    <t>ALL</t>
  </si>
  <si>
    <t>CFR</t>
  </si>
  <si>
    <t>3000 II</t>
  </si>
  <si>
    <t>Z400 finance</t>
  </si>
  <si>
    <t>APS</t>
  </si>
  <si>
    <t>Algeria</t>
  </si>
  <si>
    <t>+213</t>
  </si>
  <si>
    <t>AMD</t>
  </si>
  <si>
    <t>CIF</t>
  </si>
  <si>
    <t>4000 EM</t>
  </si>
  <si>
    <t>Z600 label</t>
  </si>
  <si>
    <t>ASSO</t>
  </si>
  <si>
    <t>Germany</t>
  </si>
  <si>
    <t>ANG</t>
  </si>
  <si>
    <t>EXW</t>
  </si>
  <si>
    <t>Z800 dealer</t>
  </si>
  <si>
    <t>BV</t>
  </si>
  <si>
    <t>Andorra</t>
  </si>
  <si>
    <t>?</t>
  </si>
  <si>
    <t>+376</t>
  </si>
  <si>
    <t>AOA</t>
  </si>
  <si>
    <t>FCA</t>
  </si>
  <si>
    <t>Z900 alternative address</t>
  </si>
  <si>
    <t>BVBA</t>
  </si>
  <si>
    <t>Angola</t>
  </si>
  <si>
    <t>+244</t>
  </si>
  <si>
    <t>AON</t>
  </si>
  <si>
    <t>CPT</t>
  </si>
  <si>
    <t>EI</t>
  </si>
  <si>
    <t>Anguilla</t>
  </si>
  <si>
    <t>+1 264</t>
  </si>
  <si>
    <t>ARS</t>
  </si>
  <si>
    <t>CIP</t>
  </si>
  <si>
    <t>EK</t>
  </si>
  <si>
    <t>Antigua/Barbuda</t>
  </si>
  <si>
    <t>+1 268</t>
  </si>
  <si>
    <t>AUD</t>
  </si>
  <si>
    <t>DAT</t>
  </si>
  <si>
    <t>EURL</t>
  </si>
  <si>
    <t>Saudi Arabia</t>
  </si>
  <si>
    <t>+966</t>
  </si>
  <si>
    <t>AWG</t>
  </si>
  <si>
    <t>DAP</t>
  </si>
  <si>
    <t>EV</t>
  </si>
  <si>
    <t>Argentina</t>
  </si>
  <si>
    <t>+54</t>
  </si>
  <si>
    <t>AZN</t>
  </si>
  <si>
    <t>DDP</t>
  </si>
  <si>
    <t>GBR</t>
  </si>
  <si>
    <t>Armenia</t>
  </si>
  <si>
    <t>+374</t>
  </si>
  <si>
    <t>BAM</t>
  </si>
  <si>
    <t>GMBH</t>
  </si>
  <si>
    <t>Aruba</t>
  </si>
  <si>
    <t>+297</t>
  </si>
  <si>
    <t>BBD</t>
  </si>
  <si>
    <t>GMBH&amp;COKG</t>
  </si>
  <si>
    <t>Australia</t>
  </si>
  <si>
    <t>+61</t>
  </si>
  <si>
    <t>BDT</t>
  </si>
  <si>
    <t>KG</t>
  </si>
  <si>
    <t>Austria</t>
  </si>
  <si>
    <t>BGN</t>
  </si>
  <si>
    <t>LTD</t>
  </si>
  <si>
    <t>Azerbajan</t>
  </si>
  <si>
    <t>+994</t>
  </si>
  <si>
    <t>BHD</t>
  </si>
  <si>
    <t>MRS</t>
  </si>
  <si>
    <t>Bahamas</t>
  </si>
  <si>
    <t>+1 242</t>
  </si>
  <si>
    <t>BIF</t>
  </si>
  <si>
    <t>MR</t>
  </si>
  <si>
    <t>Bahrain</t>
  </si>
  <si>
    <t>+973</t>
  </si>
  <si>
    <t>BMD</t>
  </si>
  <si>
    <t>Mrs</t>
  </si>
  <si>
    <t>Bangladesh</t>
  </si>
  <si>
    <t>+880</t>
  </si>
  <si>
    <t>BND</t>
  </si>
  <si>
    <t>Mr and Mrs</t>
  </si>
  <si>
    <t>Barbados</t>
  </si>
  <si>
    <t>+1 246</t>
  </si>
  <si>
    <t>BOB</t>
  </si>
  <si>
    <t>Mister</t>
  </si>
  <si>
    <t>Belgium</t>
  </si>
  <si>
    <t>BRL</t>
  </si>
  <si>
    <t>NV</t>
  </si>
  <si>
    <t>Belize</t>
  </si>
  <si>
    <t>+501</t>
  </si>
  <si>
    <t>BSD</t>
  </si>
  <si>
    <t>OHG</t>
  </si>
  <si>
    <t>Benin</t>
  </si>
  <si>
    <t>+229</t>
  </si>
  <si>
    <t>BTN</t>
  </si>
  <si>
    <t>PLC</t>
  </si>
  <si>
    <t>Bermuda</t>
  </si>
  <si>
    <t>+1 441</t>
  </si>
  <si>
    <t>BWP</t>
  </si>
  <si>
    <t>SA</t>
  </si>
  <si>
    <t>Bhutan</t>
  </si>
  <si>
    <t>+975</t>
  </si>
  <si>
    <t>BYR</t>
  </si>
  <si>
    <t>SARL</t>
  </si>
  <si>
    <t>Belarus</t>
  </si>
  <si>
    <t>BZD</t>
  </si>
  <si>
    <t>SAS</t>
  </si>
  <si>
    <t>Bolivia</t>
  </si>
  <si>
    <t>+591</t>
  </si>
  <si>
    <t>CAD</t>
  </si>
  <si>
    <t>SASU</t>
  </si>
  <si>
    <t>Bosnia-Herz.</t>
  </si>
  <si>
    <t>+387</t>
  </si>
  <si>
    <t>CDF</t>
  </si>
  <si>
    <t>SCI</t>
  </si>
  <si>
    <t>Botswana</t>
  </si>
  <si>
    <t>+267</t>
  </si>
  <si>
    <t>CFP</t>
  </si>
  <si>
    <t>SCP</t>
  </si>
  <si>
    <t>Brazil</t>
  </si>
  <si>
    <t>SCRL</t>
  </si>
  <si>
    <t>Brunei Daruss.</t>
  </si>
  <si>
    <t>+673</t>
  </si>
  <si>
    <t>CLP</t>
  </si>
  <si>
    <t>SELARL</t>
  </si>
  <si>
    <t>Bulgaria</t>
  </si>
  <si>
    <t>CNY</t>
  </si>
  <si>
    <t>SL</t>
  </si>
  <si>
    <t>Burkina Faso</t>
  </si>
  <si>
    <t>+226</t>
  </si>
  <si>
    <t>COP</t>
  </si>
  <si>
    <t>SNC</t>
  </si>
  <si>
    <t>Burundi</t>
  </si>
  <si>
    <t>+257</t>
  </si>
  <si>
    <t>CRC</t>
  </si>
  <si>
    <t>COMPANY</t>
  </si>
  <si>
    <t>Cambodia</t>
  </si>
  <si>
    <t>+855</t>
  </si>
  <si>
    <t>CUC</t>
  </si>
  <si>
    <t>SPA</t>
  </si>
  <si>
    <t>Cameroon</t>
  </si>
  <si>
    <t>+237</t>
  </si>
  <si>
    <t>CUP</t>
  </si>
  <si>
    <t>SPRL</t>
  </si>
  <si>
    <t>Canada</t>
  </si>
  <si>
    <t>+1</t>
  </si>
  <si>
    <t>CVE</t>
  </si>
  <si>
    <t>SRL</t>
  </si>
  <si>
    <t>Cape Verde</t>
  </si>
  <si>
    <t>+238</t>
  </si>
  <si>
    <t>CZK</t>
  </si>
  <si>
    <t>Company</t>
  </si>
  <si>
    <t>Chile</t>
  </si>
  <si>
    <t>+56</t>
  </si>
  <si>
    <t>DJF</t>
  </si>
  <si>
    <t>China</t>
  </si>
  <si>
    <t>DKK</t>
  </si>
  <si>
    <t>Cyprus</t>
  </si>
  <si>
    <t>+357</t>
  </si>
  <si>
    <t>DOP</t>
  </si>
  <si>
    <t>Colombia</t>
  </si>
  <si>
    <t>+57</t>
  </si>
  <si>
    <t>DZD</t>
  </si>
  <si>
    <t>Comoros</t>
  </si>
  <si>
    <t>+269</t>
  </si>
  <si>
    <t>EGP</t>
  </si>
  <si>
    <t>Congo</t>
  </si>
  <si>
    <t>+242</t>
  </si>
  <si>
    <t>ERN</t>
  </si>
  <si>
    <t>South Korea</t>
  </si>
  <si>
    <t>+82</t>
  </si>
  <si>
    <t>ETB</t>
  </si>
  <si>
    <t>Costa Rica</t>
  </si>
  <si>
    <t>+506</t>
  </si>
  <si>
    <t>EUR</t>
  </si>
  <si>
    <t>Ivory Coast</t>
  </si>
  <si>
    <t>+225</t>
  </si>
  <si>
    <t>FJD</t>
  </si>
  <si>
    <t>Croatia</t>
  </si>
  <si>
    <t>+385</t>
  </si>
  <si>
    <t>FKP</t>
  </si>
  <si>
    <t>Cuba</t>
  </si>
  <si>
    <t>+53</t>
  </si>
  <si>
    <t>FRF</t>
  </si>
  <si>
    <t>Denmark</t>
  </si>
  <si>
    <t>GBP</t>
  </si>
  <si>
    <t>Djibouti</t>
  </si>
  <si>
    <t>+253</t>
  </si>
  <si>
    <t>GEL</t>
  </si>
  <si>
    <t>Dominica</t>
  </si>
  <si>
    <t>+1 767</t>
  </si>
  <si>
    <t>GHS</t>
  </si>
  <si>
    <t>Egypt</t>
  </si>
  <si>
    <t>+20</t>
  </si>
  <si>
    <t>GIP</t>
  </si>
  <si>
    <t>El Salvador</t>
  </si>
  <si>
    <t>+503</t>
  </si>
  <si>
    <t>GMD</t>
  </si>
  <si>
    <t>UnitedArab Emirates</t>
  </si>
  <si>
    <t>+971</t>
  </si>
  <si>
    <t>GNF</t>
  </si>
  <si>
    <t>Ecuador</t>
  </si>
  <si>
    <t>+593</t>
  </si>
  <si>
    <t>GTQ</t>
  </si>
  <si>
    <t>Eritrea</t>
  </si>
  <si>
    <t>+291</t>
  </si>
  <si>
    <t>GYD</t>
  </si>
  <si>
    <t>Spain</t>
  </si>
  <si>
    <t>HKD</t>
  </si>
  <si>
    <t>Estonia</t>
  </si>
  <si>
    <t>+372</t>
  </si>
  <si>
    <t>HNL</t>
  </si>
  <si>
    <t>USA</t>
  </si>
  <si>
    <t>HRK</t>
  </si>
  <si>
    <t>Ethiopia</t>
  </si>
  <si>
    <t>+251</t>
  </si>
  <si>
    <t>HTG</t>
  </si>
  <si>
    <t>Russ. Fed.</t>
  </si>
  <si>
    <t>+7</t>
  </si>
  <si>
    <t>HUF</t>
  </si>
  <si>
    <t>Faroe Islands</t>
  </si>
  <si>
    <t>+298</t>
  </si>
  <si>
    <t>IDR</t>
  </si>
  <si>
    <t>Fiji</t>
  </si>
  <si>
    <t>+679</t>
  </si>
  <si>
    <t>ILS</t>
  </si>
  <si>
    <t>Finland</t>
  </si>
  <si>
    <t>+358</t>
  </si>
  <si>
    <t>INR</t>
  </si>
  <si>
    <t>France</t>
  </si>
  <si>
    <t>IQD</t>
  </si>
  <si>
    <t>Gabon</t>
  </si>
  <si>
    <t>+241</t>
  </si>
  <si>
    <t>IRR</t>
  </si>
  <si>
    <t>Gambia</t>
  </si>
  <si>
    <t>+220</t>
  </si>
  <si>
    <t>ISK</t>
  </si>
  <si>
    <t>Georgia</t>
  </si>
  <si>
    <t>+995</t>
  </si>
  <si>
    <t>JMD</t>
  </si>
  <si>
    <t>Ghana</t>
  </si>
  <si>
    <t>+233</t>
  </si>
  <si>
    <t>JOD</t>
  </si>
  <si>
    <t>Gibraltar</t>
  </si>
  <si>
    <t>+350</t>
  </si>
  <si>
    <t>JPY</t>
  </si>
  <si>
    <t>Greece</t>
  </si>
  <si>
    <t>KES</t>
  </si>
  <si>
    <t>Grenada</t>
  </si>
  <si>
    <t>+1 473</t>
  </si>
  <si>
    <t>KGS</t>
  </si>
  <si>
    <t>Greenland</t>
  </si>
  <si>
    <t>+299</t>
  </si>
  <si>
    <t>KHR</t>
  </si>
  <si>
    <t>Guadeloupe</t>
  </si>
  <si>
    <t>+590</t>
  </si>
  <si>
    <t>KMF</t>
  </si>
  <si>
    <t>Guam</t>
  </si>
  <si>
    <t>+1 671</t>
  </si>
  <si>
    <t>KPW</t>
  </si>
  <si>
    <t>Guatemala</t>
  </si>
  <si>
    <t>+502</t>
  </si>
  <si>
    <t>KRW</t>
  </si>
  <si>
    <t>Guinea</t>
  </si>
  <si>
    <t>+224</t>
  </si>
  <si>
    <t>KWD</t>
  </si>
  <si>
    <t>Equat. Guinea</t>
  </si>
  <si>
    <t>+240</t>
  </si>
  <si>
    <t>KYD</t>
  </si>
  <si>
    <t>Guinea-Bissau</t>
  </si>
  <si>
    <t>+245</t>
  </si>
  <si>
    <t>KZT</t>
  </si>
  <si>
    <t>French Guyana</t>
  </si>
  <si>
    <t>+594</t>
  </si>
  <si>
    <t>LBP</t>
  </si>
  <si>
    <t>Haiti</t>
  </si>
  <si>
    <t>+509</t>
  </si>
  <si>
    <t>LKR</t>
  </si>
  <si>
    <t>Honduras</t>
  </si>
  <si>
    <t>+504</t>
  </si>
  <si>
    <t>LRD</t>
  </si>
  <si>
    <t>Hong Kong</t>
  </si>
  <si>
    <t>+852</t>
  </si>
  <si>
    <t>LSL</t>
  </si>
  <si>
    <t>Hungary</t>
  </si>
  <si>
    <t>LTL</t>
  </si>
  <si>
    <t>US Virgin Islands</t>
  </si>
  <si>
    <t>+1 340</t>
  </si>
  <si>
    <t>LVL</t>
  </si>
  <si>
    <t>Brit Virgin Islands</t>
  </si>
  <si>
    <t>+1 284</t>
  </si>
  <si>
    <t>LYD</t>
  </si>
  <si>
    <t>Heard/McDon. Is.</t>
  </si>
  <si>
    <t>+672</t>
  </si>
  <si>
    <t>MAD</t>
  </si>
  <si>
    <t>Christmas Is.</t>
  </si>
  <si>
    <t>MDL</t>
  </si>
  <si>
    <t>Mauritius</t>
  </si>
  <si>
    <t>+230</t>
  </si>
  <si>
    <t>MGA</t>
  </si>
  <si>
    <t>Cayman Islands</t>
  </si>
  <si>
    <t>+1 345</t>
  </si>
  <si>
    <t>MKD</t>
  </si>
  <si>
    <t>Cocos Islands</t>
  </si>
  <si>
    <t>MMK</t>
  </si>
  <si>
    <t>Cook Islands</t>
  </si>
  <si>
    <t>+682</t>
  </si>
  <si>
    <t>MNT</t>
  </si>
  <si>
    <t>Mariana Islands</t>
  </si>
  <si>
    <t>+1 670</t>
  </si>
  <si>
    <t>MOP</t>
  </si>
  <si>
    <t>Marshall Islands</t>
  </si>
  <si>
    <t>+692</t>
  </si>
  <si>
    <t>MRO</t>
  </si>
  <si>
    <t>Solomon islands</t>
  </si>
  <si>
    <t>+677</t>
  </si>
  <si>
    <t>MUR</t>
  </si>
  <si>
    <t>Tokelau Islands</t>
  </si>
  <si>
    <t>+690</t>
  </si>
  <si>
    <t>MVR</t>
  </si>
  <si>
    <t>India</t>
  </si>
  <si>
    <t>+91</t>
  </si>
  <si>
    <t>MWK</t>
  </si>
  <si>
    <t>Indonesia</t>
  </si>
  <si>
    <t>+62</t>
  </si>
  <si>
    <t>MXN</t>
  </si>
  <si>
    <t>Iran</t>
  </si>
  <si>
    <t>+98</t>
  </si>
  <si>
    <t>MYR</t>
  </si>
  <si>
    <t>Iraq</t>
  </si>
  <si>
    <t>+964</t>
  </si>
  <si>
    <t>MZN</t>
  </si>
  <si>
    <t>Ireland</t>
  </si>
  <si>
    <t>+353</t>
  </si>
  <si>
    <t>NAD</t>
  </si>
  <si>
    <t>Iceland</t>
  </si>
  <si>
    <t>+354</t>
  </si>
  <si>
    <t>NGN</t>
  </si>
  <si>
    <t>Israel</t>
  </si>
  <si>
    <t>+972</t>
  </si>
  <si>
    <t>NIO</t>
  </si>
  <si>
    <t>Italy</t>
  </si>
  <si>
    <t>NOK</t>
  </si>
  <si>
    <t>Jamaica</t>
  </si>
  <si>
    <t>+1 876</t>
  </si>
  <si>
    <t>NPR</t>
  </si>
  <si>
    <t>Japan</t>
  </si>
  <si>
    <t>NZD</t>
  </si>
  <si>
    <t>Jordan</t>
  </si>
  <si>
    <t>+962</t>
  </si>
  <si>
    <t>OMR</t>
  </si>
  <si>
    <t>Kazakhstan</t>
  </si>
  <si>
    <t>PAB</t>
  </si>
  <si>
    <t>Kenya</t>
  </si>
  <si>
    <t>+254</t>
  </si>
  <si>
    <t>PEN</t>
  </si>
  <si>
    <t>Kyrgyzstan</t>
  </si>
  <si>
    <t>+996</t>
  </si>
  <si>
    <t>PGK</t>
  </si>
  <si>
    <t>Kiribati</t>
  </si>
  <si>
    <t>+686</t>
  </si>
  <si>
    <t>PHP</t>
  </si>
  <si>
    <t>Kuwait</t>
  </si>
  <si>
    <t>+965</t>
  </si>
  <si>
    <t>PKR</t>
  </si>
  <si>
    <t>Laos</t>
  </si>
  <si>
    <t>+856</t>
  </si>
  <si>
    <t>PLN</t>
  </si>
  <si>
    <t>Lesotho</t>
  </si>
  <si>
    <t>+266</t>
  </si>
  <si>
    <t>PYG</t>
  </si>
  <si>
    <t>Latvia</t>
  </si>
  <si>
    <t>+371</t>
  </si>
  <si>
    <t>QAR</t>
  </si>
  <si>
    <t>Lebanon</t>
  </si>
  <si>
    <t>RMB</t>
  </si>
  <si>
    <t>Liberia</t>
  </si>
  <si>
    <t>+231</t>
  </si>
  <si>
    <t>RON</t>
  </si>
  <si>
    <t>Libya</t>
  </si>
  <si>
    <t>+218</t>
  </si>
  <si>
    <t>RSD</t>
  </si>
  <si>
    <t>Liechtenstein</t>
  </si>
  <si>
    <t>+423</t>
  </si>
  <si>
    <t>RUB</t>
  </si>
  <si>
    <t>Lithuania</t>
  </si>
  <si>
    <t>+370</t>
  </si>
  <si>
    <t>RWF</t>
  </si>
  <si>
    <t>Luxembourg</t>
  </si>
  <si>
    <t>SAR</t>
  </si>
  <si>
    <t>Macao</t>
  </si>
  <si>
    <t>+853</t>
  </si>
  <si>
    <t>SBD</t>
  </si>
  <si>
    <t>Macedonia</t>
  </si>
  <si>
    <t>+389</t>
  </si>
  <si>
    <t>SCR</t>
  </si>
  <si>
    <t>Madagascar</t>
  </si>
  <si>
    <t>+261</t>
  </si>
  <si>
    <t>SDG</t>
  </si>
  <si>
    <t>Malaysia</t>
  </si>
  <si>
    <t>+60</t>
  </si>
  <si>
    <t>SEK</t>
  </si>
  <si>
    <t>Malawi</t>
  </si>
  <si>
    <t>+265</t>
  </si>
  <si>
    <t>SGD</t>
  </si>
  <si>
    <t>Maldives</t>
  </si>
  <si>
    <t>+960</t>
  </si>
  <si>
    <t>SHP</t>
  </si>
  <si>
    <t>Mali</t>
  </si>
  <si>
    <t>+223</t>
  </si>
  <si>
    <t>SLL</t>
  </si>
  <si>
    <t>Falkland Islands</t>
  </si>
  <si>
    <t>+500</t>
  </si>
  <si>
    <t>SOS</t>
  </si>
  <si>
    <t>Malta</t>
  </si>
  <si>
    <t>+356</t>
  </si>
  <si>
    <t>SRD</t>
  </si>
  <si>
    <t>Morocco</t>
  </si>
  <si>
    <t>STD</t>
  </si>
  <si>
    <t>Martinique</t>
  </si>
  <si>
    <t>+596</t>
  </si>
  <si>
    <t>SVC</t>
  </si>
  <si>
    <t>Mauritania</t>
  </si>
  <si>
    <t>+222</t>
  </si>
  <si>
    <t>SYP</t>
  </si>
  <si>
    <t>Mayotte</t>
  </si>
  <si>
    <t>+262</t>
  </si>
  <si>
    <t>SZL</t>
  </si>
  <si>
    <t>Mexico</t>
  </si>
  <si>
    <t>+52</t>
  </si>
  <si>
    <t>THB</t>
  </si>
  <si>
    <t>Micronesia</t>
  </si>
  <si>
    <t>+691</t>
  </si>
  <si>
    <t>TJS</t>
  </si>
  <si>
    <t>Moldavia</t>
  </si>
  <si>
    <t>+373</t>
  </si>
  <si>
    <t>TMT</t>
  </si>
  <si>
    <t>Monaco</t>
  </si>
  <si>
    <t>+377</t>
  </si>
  <si>
    <t>TND</t>
  </si>
  <si>
    <t>Mongolia</t>
  </si>
  <si>
    <t>+976</t>
  </si>
  <si>
    <t>TOP</t>
  </si>
  <si>
    <t>Montenegro</t>
  </si>
  <si>
    <t>+382</t>
  </si>
  <si>
    <t>TRY</t>
  </si>
  <si>
    <t>Montserrat</t>
  </si>
  <si>
    <t>+1 664</t>
  </si>
  <si>
    <t>TTD</t>
  </si>
  <si>
    <t>Mozambique</t>
  </si>
  <si>
    <t>+258</t>
  </si>
  <si>
    <t>TWD</t>
  </si>
  <si>
    <t>Myanmar</t>
  </si>
  <si>
    <t>+95</t>
  </si>
  <si>
    <t>TZS</t>
  </si>
  <si>
    <t>Namibia</t>
  </si>
  <si>
    <t>+264</t>
  </si>
  <si>
    <t>UAH</t>
  </si>
  <si>
    <t>Nauru</t>
  </si>
  <si>
    <t>+674</t>
  </si>
  <si>
    <t>UGX</t>
  </si>
  <si>
    <t>Nepal</t>
  </si>
  <si>
    <t>+977</t>
  </si>
  <si>
    <t>USD</t>
  </si>
  <si>
    <t>Nicaragua</t>
  </si>
  <si>
    <t>+505</t>
  </si>
  <si>
    <t>UYU</t>
  </si>
  <si>
    <t>Niger</t>
  </si>
  <si>
    <t>+227</t>
  </si>
  <si>
    <t>UZS</t>
  </si>
  <si>
    <t>Nigeria</t>
  </si>
  <si>
    <t>+234</t>
  </si>
  <si>
    <t>VEF</t>
  </si>
  <si>
    <t>Niue</t>
  </si>
  <si>
    <t>+683</t>
  </si>
  <si>
    <t>VND</t>
  </si>
  <si>
    <t>Norway</t>
  </si>
  <si>
    <t>VUV</t>
  </si>
  <si>
    <t>New Zealand</t>
  </si>
  <si>
    <t>+64</t>
  </si>
  <si>
    <t>WST</t>
  </si>
  <si>
    <t>New Caledonia</t>
  </si>
  <si>
    <t>+687</t>
  </si>
  <si>
    <t>XAF</t>
  </si>
  <si>
    <t>Oman</t>
  </si>
  <si>
    <t>+968</t>
  </si>
  <si>
    <t>XCD</t>
  </si>
  <si>
    <t>Uganda</t>
  </si>
  <si>
    <t>+256</t>
  </si>
  <si>
    <t>XOF</t>
  </si>
  <si>
    <t>Uzbekistan</t>
  </si>
  <si>
    <t>+998</t>
  </si>
  <si>
    <t>XPF</t>
  </si>
  <si>
    <t>Pakistan</t>
  </si>
  <si>
    <t>+92</t>
  </si>
  <si>
    <t>YER</t>
  </si>
  <si>
    <t>Palestine</t>
  </si>
  <si>
    <t>+970</t>
  </si>
  <si>
    <t>ZAR</t>
  </si>
  <si>
    <t>Panama</t>
  </si>
  <si>
    <t>+507</t>
  </si>
  <si>
    <t>ZMK</t>
  </si>
  <si>
    <t>Pap. New Guinea</t>
  </si>
  <si>
    <t>+675</t>
  </si>
  <si>
    <t>ZWL</t>
  </si>
  <si>
    <t>Paraguay</t>
  </si>
  <si>
    <t>+595</t>
  </si>
  <si>
    <t>Netherlands</t>
  </si>
  <si>
    <t>Peru</t>
  </si>
  <si>
    <t>+51</t>
  </si>
  <si>
    <t>Philippines</t>
  </si>
  <si>
    <t>+63</t>
  </si>
  <si>
    <t>Poland</t>
  </si>
  <si>
    <t>French Polynesia</t>
  </si>
  <si>
    <t>+689</t>
  </si>
  <si>
    <t>Porto Rico</t>
  </si>
  <si>
    <t>Portugal</t>
  </si>
  <si>
    <t>Qatar</t>
  </si>
  <si>
    <t>+974</t>
  </si>
  <si>
    <t>Cent. Afr. Rep.</t>
  </si>
  <si>
    <t>+236</t>
  </si>
  <si>
    <t>Dem. Rep. Congo</t>
  </si>
  <si>
    <t>+243</t>
  </si>
  <si>
    <t>Czech Rep.</t>
  </si>
  <si>
    <t>+420</t>
  </si>
  <si>
    <t>Coop. Rep. Guyana</t>
  </si>
  <si>
    <t>+592</t>
  </si>
  <si>
    <t>Domincan Rep.</t>
  </si>
  <si>
    <t>PD Rep. Korea</t>
  </si>
  <si>
    <t>+850</t>
  </si>
  <si>
    <t>Réunion</t>
  </si>
  <si>
    <t>Romania</t>
  </si>
  <si>
    <t>+40</t>
  </si>
  <si>
    <t>United Kingdom</t>
  </si>
  <si>
    <t>Rwanda</t>
  </si>
  <si>
    <t>+250</t>
  </si>
  <si>
    <t>Saint Vincent</t>
  </si>
  <si>
    <t>+1 784</t>
  </si>
  <si>
    <t>Saint Helena</t>
  </si>
  <si>
    <t>+290</t>
  </si>
  <si>
    <t>Saint Lucia</t>
  </si>
  <si>
    <t>+1 758</t>
  </si>
  <si>
    <t>San Marino</t>
  </si>
  <si>
    <t>+378</t>
  </si>
  <si>
    <t>Western Samoa</t>
  </si>
  <si>
    <t>+685</t>
  </si>
  <si>
    <t>US Samoa</t>
  </si>
  <si>
    <t>+1 684</t>
  </si>
  <si>
    <t>São Tomé and Pr.</t>
  </si>
  <si>
    <t>+239</t>
  </si>
  <si>
    <t>Senegal</t>
  </si>
  <si>
    <t>+221</t>
  </si>
  <si>
    <t>Serbia</t>
  </si>
  <si>
    <t>Seychelles</t>
  </si>
  <si>
    <t>+248</t>
  </si>
  <si>
    <t>Sierra Leone</t>
  </si>
  <si>
    <t>+232</t>
  </si>
  <si>
    <t>Singapore</t>
  </si>
  <si>
    <t>+65</t>
  </si>
  <si>
    <t>Slovakia</t>
  </si>
  <si>
    <t>Slovenia</t>
  </si>
  <si>
    <t>Somalia</t>
  </si>
  <si>
    <t>+252</t>
  </si>
  <si>
    <t>Sudan</t>
  </si>
  <si>
    <t>+249</t>
  </si>
  <si>
    <t>Sri Lanka</t>
  </si>
  <si>
    <t>+94</t>
  </si>
  <si>
    <t>St Chr.&amp; Nevis</t>
  </si>
  <si>
    <t>+1 869</t>
  </si>
  <si>
    <t>StPierre &amp; Miq.</t>
  </si>
  <si>
    <t>+508</t>
  </si>
  <si>
    <t>Sweden</t>
  </si>
  <si>
    <t>Switzerland</t>
  </si>
  <si>
    <t>Surinam</t>
  </si>
  <si>
    <t>+597</t>
  </si>
  <si>
    <t>Swaziland</t>
  </si>
  <si>
    <t>+268</t>
  </si>
  <si>
    <t>Syri</t>
  </si>
  <si>
    <t>+963</t>
  </si>
  <si>
    <t>Tajikistan</t>
  </si>
  <si>
    <t>+992</t>
  </si>
  <si>
    <t>Taiwan</t>
  </si>
  <si>
    <t>Tanzania</t>
  </si>
  <si>
    <t>+255</t>
  </si>
  <si>
    <t>Chad</t>
  </si>
  <si>
    <t>+235</t>
  </si>
  <si>
    <t>BritIndOcTerr</t>
  </si>
  <si>
    <t>Thailand</t>
  </si>
  <si>
    <t>+66</t>
  </si>
  <si>
    <t>West Timor</t>
  </si>
  <si>
    <t>+670</t>
  </si>
  <si>
    <t>Togo</t>
  </si>
  <si>
    <t>+228</t>
  </si>
  <si>
    <t>Tonga</t>
  </si>
  <si>
    <t>+676</t>
  </si>
  <si>
    <t>Trinidad &amp;Tobago</t>
  </si>
  <si>
    <t>+1 868</t>
  </si>
  <si>
    <t>Tunisia</t>
  </si>
  <si>
    <t>Turkmenistan</t>
  </si>
  <si>
    <t>+993</t>
  </si>
  <si>
    <t>Turks &amp; Caicos</t>
  </si>
  <si>
    <t>+1 649</t>
  </si>
  <si>
    <t>Turkey</t>
  </si>
  <si>
    <t>Tuvalu</t>
  </si>
  <si>
    <t>+688</t>
  </si>
  <si>
    <t>Ukraine</t>
  </si>
  <si>
    <t>Uruguay</t>
  </si>
  <si>
    <t>+598</t>
  </si>
  <si>
    <t>Vanuatu</t>
  </si>
  <si>
    <t>+678</t>
  </si>
  <si>
    <t>Vatican</t>
  </si>
  <si>
    <t>+39</t>
  </si>
  <si>
    <t>Venezuela</t>
  </si>
  <si>
    <t>+58</t>
  </si>
  <si>
    <t>Vietnam</t>
  </si>
  <si>
    <t>Wallis &amp; Futuna</t>
  </si>
  <si>
    <t>+681</t>
  </si>
  <si>
    <t>Yemen</t>
  </si>
  <si>
    <t>+967</t>
  </si>
  <si>
    <t>Zambia</t>
  </si>
  <si>
    <t>+260</t>
  </si>
  <si>
    <t>Zimbabwe</t>
  </si>
  <si>
    <t>+263</t>
  </si>
  <si>
    <t>FICHE FOURNISSEUR</t>
  </si>
  <si>
    <t>N° FOURNISSEUR</t>
  </si>
  <si>
    <t>Si modification, motif à préciser ci-dessous :
(si modification du n° TVA, faire une création)</t>
  </si>
  <si>
    <t>CREATION</t>
  </si>
  <si>
    <t>MODIFICATION</t>
  </si>
  <si>
    <t>……………………………………..</t>
  </si>
  <si>
    <t>DEMANDEUR</t>
  </si>
  <si>
    <t>Nom-Prénom :</t>
  </si>
  <si>
    <t xml:space="preserve">Service : </t>
  </si>
  <si>
    <t>Visa :</t>
  </si>
  <si>
    <t>IDENTIFICATION DU FOURNISSEUR</t>
  </si>
  <si>
    <t>Nom / Raison sociale :</t>
  </si>
  <si>
    <t>Forme juridique :</t>
  </si>
  <si>
    <t>Devise :</t>
  </si>
  <si>
    <t>Adresse :</t>
  </si>
  <si>
    <t>CA N-1 (en €) :</t>
  </si>
  <si>
    <t>Effectif N :</t>
  </si>
  <si>
    <t>Ville :</t>
  </si>
  <si>
    <t>Pays :</t>
  </si>
  <si>
    <t>Tél :</t>
  </si>
  <si>
    <t>E-mail :</t>
  </si>
  <si>
    <t>Site internet :</t>
  </si>
  <si>
    <t>N° identification UE (n° TVA) :</t>
  </si>
  <si>
    <t>TVA sur :</t>
  </si>
  <si>
    <t>débits</t>
  </si>
  <si>
    <t>encaissements</t>
  </si>
  <si>
    <t>N° SIRET :</t>
  </si>
  <si>
    <t>Code APE :</t>
  </si>
  <si>
    <t>INTERLOCUTEURS FOURNISSEUR</t>
  </si>
  <si>
    <t>Direction générale</t>
  </si>
  <si>
    <t>Nom - Prénom :</t>
  </si>
  <si>
    <r>
      <t>Commercial</t>
    </r>
    <r>
      <rPr>
        <b/>
        <sz val="10"/>
        <color indexed="10"/>
        <rFont val="Arial"/>
        <family val="2"/>
      </rPr>
      <t xml:space="preserve"> 
(obligatoire)</t>
    </r>
  </si>
  <si>
    <t>ADV</t>
  </si>
  <si>
    <r>
      <t>Comptabilité</t>
    </r>
    <r>
      <rPr>
        <b/>
        <sz val="10"/>
        <color indexed="10"/>
        <rFont val="Arial"/>
        <family val="2"/>
      </rPr>
      <t xml:space="preserve"> 
(obligatoire)</t>
    </r>
  </si>
  <si>
    <t>Qualité</t>
  </si>
  <si>
    <t>Agent commercial / Représentant</t>
  </si>
  <si>
    <t>DOCUMENTS NECESSAIRES A LA CREATION</t>
  </si>
  <si>
    <t>France</t>
  </si>
  <si>
    <r>
      <t xml:space="preserve">- RIB </t>
    </r>
    <r>
      <rPr>
        <b/>
        <sz val="10"/>
        <rFont val="Arial"/>
        <family val="2"/>
      </rPr>
      <t>mentionnant les codes BIC et IBAN (hors fournisseurs "light" payés par chèque)</t>
    </r>
  </si>
  <si>
    <r>
      <t xml:space="preserve">- Extrait KBIS </t>
    </r>
    <r>
      <rPr>
        <b/>
        <sz val="10"/>
        <rFont val="Arial"/>
        <family val="2"/>
      </rPr>
      <t xml:space="preserve">de moins de 6 mois </t>
    </r>
    <r>
      <rPr>
        <sz val="10"/>
        <rFont val="Arial"/>
        <family val="2"/>
      </rPr>
      <t>(</t>
    </r>
    <r>
      <rPr>
        <b/>
        <sz val="10"/>
        <rFont val="Arial"/>
        <family val="2"/>
      </rPr>
      <t>hors fournisseurs "light")
ou pour les entreprises individuelles : extrait K de moins de 6 mois</t>
    </r>
  </si>
  <si>
    <t>Autres pays</t>
  </si>
  <si>
    <r>
      <t xml:space="preserve">- Courrier à en-tête du fournisseur mentionnant les coordonnées bancaires (codes </t>
    </r>
    <r>
      <rPr>
        <b/>
        <sz val="10"/>
        <rFont val="Arial"/>
        <family val="2"/>
      </rPr>
      <t>BIC</t>
    </r>
    <r>
      <rPr>
        <sz val="10"/>
        <rFont val="Arial"/>
        <family val="2"/>
      </rPr>
      <t xml:space="preserve"> et </t>
    </r>
    <r>
      <rPr>
        <b/>
        <sz val="10"/>
        <rFont val="Arial"/>
        <family val="2"/>
      </rPr>
      <t>IBAN)</t>
    </r>
  </si>
  <si>
    <t xml:space="preserve"> </t>
  </si>
  <si>
    <r>
      <t>- Extrait du registre du commerce du pays (voir liste) daté de moins de 6 mois (</t>
    </r>
    <r>
      <rPr>
        <b/>
        <sz val="10"/>
        <rFont val="Arial"/>
        <family val="2"/>
      </rPr>
      <t>hors fournisseurs "light"</t>
    </r>
    <r>
      <rPr>
        <sz val="10"/>
        <rFont val="Arial"/>
        <family val="2"/>
      </rPr>
      <t xml:space="preserve">) </t>
    </r>
  </si>
  <si>
    <t>Obligation de vigilance</t>
  </si>
  <si>
    <t>Pour les fournisseurs entrant dans les critères de la fiche d'instruction, fournir en plus des</t>
  </si>
  <si>
    <t>documents ci-dessus l'attestation correspondante, en fonction du pays du fournisseur</t>
  </si>
  <si>
    <t>CADRE RESERVE A SCHMIDT GROUPE</t>
  </si>
  <si>
    <t>SOCIETES DU GROUPE CONCERNEES</t>
  </si>
  <si>
    <t>INFORMATIONS FOURNISSEUR</t>
  </si>
  <si>
    <t>Nature des achats / prestations :</t>
  </si>
  <si>
    <t>CA annuel prévu avec SCHMIDT GROUPE (en €) :</t>
  </si>
  <si>
    <t>Fréquence des commandes</t>
  </si>
  <si>
    <t>1 cde unique (fournisseur light)</t>
  </si>
  <si>
    <t>plus d'1 commande</t>
  </si>
  <si>
    <t>En fonction de ces informations, des document complémentaires peuvent être demandés</t>
  </si>
  <si>
    <t>MODE D'ENVOI DES DOCUMENTS</t>
  </si>
  <si>
    <t>Commandes</t>
  </si>
  <si>
    <t>Mail</t>
  </si>
  <si>
    <t>Courrier</t>
  </si>
  <si>
    <t>Avis de virement</t>
  </si>
  <si>
    <t xml:space="preserve">INCOTERM </t>
  </si>
  <si>
    <t>CONDITIONS DE PAIEMENT</t>
  </si>
  <si>
    <t>Mode :</t>
  </si>
  <si>
    <t>Délai de paiement:</t>
  </si>
  <si>
    <t>PLAN DE PREVENTION</t>
  </si>
  <si>
    <t>Soumis potentiellement à plan de prévention :</t>
  </si>
  <si>
    <t>OUI</t>
  </si>
  <si>
    <t>NON</t>
  </si>
  <si>
    <t>ACHATS</t>
  </si>
  <si>
    <t>Organisation d'achat :</t>
  </si>
  <si>
    <t>Familles achat (sous-gamme):</t>
  </si>
  <si>
    <t xml:space="preserve">Groupe de compte SAP : </t>
  </si>
  <si>
    <t>Acheteur leader :</t>
  </si>
  <si>
    <t>VALIDATIONS</t>
  </si>
  <si>
    <t>Achats Délégués</t>
  </si>
  <si>
    <t>Achats centraux</t>
  </si>
  <si>
    <t>Comptabilité Fournisseurs</t>
  </si>
  <si>
    <t>Date :</t>
  </si>
  <si>
    <t>Visa acheteur délégué :</t>
  </si>
  <si>
    <t>Visa Service Achats :</t>
  </si>
  <si>
    <t>Visa Service Comptabilité frs :</t>
  </si>
  <si>
    <t>Surname – First name:</t>
  </si>
  <si>
    <t>Name of the company / Legal status</t>
  </si>
  <si>
    <t xml:space="preserve">Surname – First name: </t>
  </si>
  <si>
    <t>You have</t>
  </si>
  <si>
    <t>production sites, of which:</t>
  </si>
  <si>
    <t>The company</t>
  </si>
  <si>
    <t>pays</t>
  </si>
  <si>
    <t/>
  </si>
  <si>
    <t>Have you already been evaluated by an external organization in terms of your CSR performance ?</t>
  </si>
  <si>
    <t>If yes, by which organization?</t>
  </si>
  <si>
    <t xml:space="preserve"> If yes, what is the approximate amount of your purchases (€) from such companies?</t>
  </si>
  <si>
    <t>Indices de qualification calculés</t>
  </si>
  <si>
    <t>Indice de qualification "Production et Maîtrise de la Qualité"</t>
  </si>
  <si>
    <t>Indice de qualification "Responsabilité Sociétale de l'Entreprise"</t>
  </si>
  <si>
    <t>Indice de qualification "Informations complémentaires"</t>
  </si>
  <si>
    <t>Indice de qualification moyen</t>
  </si>
  <si>
    <t>Risque corruption et dépendance</t>
  </si>
  <si>
    <t>Indice de corruption Pays</t>
  </si>
  <si>
    <t>Plan d'action (si pays sous surveillance) :</t>
  </si>
  <si>
    <t>CA prévisionnel (€) :</t>
  </si>
  <si>
    <t>Taux de dépendance prévisionnel :</t>
  </si>
  <si>
    <t>Est-ce une nouvelle famille d'achat ou une nouvelle technologie ?</t>
  </si>
  <si>
    <t>Poids du fournisseur dans le CA Achats de SCHMIDT Groupe ?</t>
  </si>
  <si>
    <t>Poids estimé du CA Achats de SCHMIDT Groupe dans le CA fournisseur ?</t>
  </si>
  <si>
    <t>Nb de fournisseurs significatifs sur le marché pour cette famille / techno. ?</t>
  </si>
  <si>
    <t>Un manque produit ou prestation peut-il générer un arrêt prod. / Projet ?</t>
  </si>
  <si>
    <t>Temps estimé pour ressourcer le produit ou la prestation du fournisseur ?</t>
  </si>
  <si>
    <t>Temps estimé pour remplacer ce fournisseur par un autre ?</t>
  </si>
  <si>
    <t>Vérification nécessité audit fournisseur</t>
  </si>
  <si>
    <t>Récapitulatif</t>
  </si>
  <si>
    <t xml:space="preserve">Taux de dépendance prévisionnel </t>
  </si>
  <si>
    <t>Audit nécessaire ou non (si rouge = oui) ?</t>
  </si>
  <si>
    <t>Décision aptitude par le demandeur</t>
  </si>
  <si>
    <t>Fournisseur apte ?</t>
  </si>
  <si>
    <t>Commentaire(s) :</t>
  </si>
  <si>
    <t>Décision le :</t>
  </si>
  <si>
    <r>
      <t xml:space="preserve">ISSUER </t>
    </r>
    <r>
      <rPr>
        <u/>
        <sz val="11"/>
        <color rgb="FFFF0000"/>
        <rFont val="Arial"/>
        <family val="2"/>
      </rPr>
      <t>SCHMIDT GROUPE</t>
    </r>
    <r>
      <rPr>
        <u/>
        <sz val="11"/>
        <rFont val="Arial"/>
        <family val="2"/>
      </rPr>
      <t xml:space="preserve"> :</t>
    </r>
  </si>
  <si>
    <t>Reserved SCHMIDT Groupe</t>
  </si>
  <si>
    <t>SG France</t>
  </si>
  <si>
    <t>SG Allemagne</t>
  </si>
  <si>
    <t>SG UK</t>
  </si>
  <si>
    <t>SG Espagne Portugal</t>
  </si>
  <si>
    <t>Conditions de paiement Groupe</t>
  </si>
  <si>
    <t>10 Jours Date de Facture - 0% Escompte / 10N0</t>
  </si>
  <si>
    <t>10 Jours Date de Facture - 1% Escompte / 10N1</t>
  </si>
  <si>
    <t>10 Jours Date de Facture - 2% Escompte / 10N2</t>
  </si>
  <si>
    <t>15 Jours Date de Facture - 0% Escompte / 15N0</t>
  </si>
  <si>
    <t>15 Jours Date de Facture - 1% Escompte / 15N1</t>
  </si>
  <si>
    <t>15 Jours Date de Facture - 2% Escompte / 15N2</t>
  </si>
  <si>
    <t>30 Jours Date de Facture - 0% Escompte / 30N0</t>
  </si>
  <si>
    <t>30 Jours Date de Facture - 1% Escompte / 30N1</t>
  </si>
  <si>
    <t>30 Jours Date de Facture - 2% Escompte / 30N2</t>
  </si>
  <si>
    <t>45 Jours Fin de Mois - 0% Escompte / 45S0</t>
  </si>
  <si>
    <t>60 Jours Date de Facture - 0% Escompte / 60N0</t>
  </si>
  <si>
    <t xml:space="preserve">Autre : </t>
  </si>
  <si>
    <t>CP :</t>
  </si>
  <si>
    <t>http://</t>
  </si>
  <si>
    <t>,</t>
  </si>
  <si>
    <t>Represented by</t>
  </si>
  <si>
    <t xml:space="preserve">acting in his/her capacity as </t>
  </si>
  <si>
    <t>Herby declares that:</t>
  </si>
  <si>
    <t>- It has familiarised itself with the REACh regulation;</t>
  </si>
  <si>
    <t>- All products, preparations or materials delivered to the company SCHMIDT GROUPE comply with the obligations of the REACh regulation, its appendices and subsequent texts;</t>
  </si>
  <si>
    <t>- It does not and will not supply the company SCHMIDT GROUPE with items containing a SVHC in a concentration exceeding 0.1% of the mass of the sent items;</t>
  </si>
  <si>
    <t>- All necessary measures will be taken to ensure the satisfactory application of article 33 of the REACh regulation;</t>
  </si>
  <si>
    <t>- It has been informed that the company SCHMIDT GROUPE reserves the right to verify the production of any item or substance used in the preparation of its orders at any stage;</t>
  </si>
  <si>
    <r>
      <t xml:space="preserve">- </t>
    </r>
    <r>
      <rPr>
        <b/>
        <sz val="11"/>
        <color theme="1"/>
        <rFont val="Calibri"/>
        <family val="2"/>
        <scheme val="minor"/>
      </rPr>
      <t>It will not intentionally incorporate the following substances in the production of its products nor in any homogeneous part of its products</t>
    </r>
    <r>
      <rPr>
        <sz val="11"/>
        <color theme="1"/>
        <rFont val="Calibri"/>
        <family val="2"/>
        <scheme val="minor"/>
      </rPr>
      <t>:</t>
    </r>
  </si>
  <si>
    <r>
      <t>Ø</t>
    </r>
    <r>
      <rPr>
        <sz val="7"/>
        <color theme="1"/>
        <rFont val="Times New Roman"/>
        <family val="1"/>
      </rPr>
      <t xml:space="preserve">  </t>
    </r>
    <r>
      <rPr>
        <sz val="11"/>
        <color theme="1"/>
        <rFont val="Calibri"/>
        <family val="2"/>
        <scheme val="minor"/>
      </rPr>
      <t>Pigments containing cadmium, chrome VI or Mercury, in virgin or recycled materials for plastic components,</t>
    </r>
  </si>
  <si>
    <r>
      <t>Ø</t>
    </r>
    <r>
      <rPr>
        <sz val="7"/>
        <color theme="1"/>
        <rFont val="Times New Roman"/>
        <family val="1"/>
      </rPr>
      <t> </t>
    </r>
    <r>
      <rPr>
        <sz val="11"/>
        <color theme="1"/>
        <rFont val="Calibri"/>
        <family val="2"/>
        <scheme val="minor"/>
      </rPr>
      <t>Flame retardants from the following lists of substances:</t>
    </r>
  </si>
  <si>
    <t xml:space="preserve">     * candidate substances of very high concern (SVHC),</t>
  </si>
  <si>
    <t xml:space="preserve">     * substances forbidden for use in product class IV of the OEKOTEX standard 100, as defined in Appendix 4 – Limit values and Fastness.</t>
  </si>
  <si>
    <r>
      <t>Ø</t>
    </r>
    <r>
      <rPr>
        <sz val="7"/>
        <color theme="1"/>
        <rFont val="Times New Roman"/>
        <family val="1"/>
      </rPr>
      <t> </t>
    </r>
    <r>
      <rPr>
        <sz val="11"/>
        <color theme="1"/>
        <rFont val="Calibri"/>
        <family val="2"/>
        <scheme val="minor"/>
      </rPr>
      <t>Halogenated organic blowing agents CFC, HFC, HCFC</t>
    </r>
  </si>
  <si>
    <r>
      <t>Ø</t>
    </r>
    <r>
      <rPr>
        <sz val="7"/>
        <color theme="1"/>
        <rFont val="Times New Roman"/>
        <family val="1"/>
      </rPr>
      <t xml:space="preserve">  </t>
    </r>
    <r>
      <rPr>
        <sz val="11"/>
        <color theme="1"/>
        <rFont val="Calibri"/>
        <family val="2"/>
        <scheme val="minor"/>
      </rPr>
      <t>Phthalates, plasticizers DNOP, DINP, DIDP, in addition to those on the list of candidate substances of very high concern (SVHC),</t>
    </r>
  </si>
  <si>
    <r>
      <t>Ø</t>
    </r>
    <r>
      <rPr>
        <sz val="7"/>
        <color theme="1"/>
        <rFont val="Times New Roman"/>
        <family val="1"/>
      </rPr>
      <t xml:space="preserve">  </t>
    </r>
    <r>
      <rPr>
        <sz val="11"/>
        <color theme="1"/>
        <rFont val="Calibri"/>
        <family val="2"/>
        <scheme val="minor"/>
      </rPr>
      <t>Nano-materials in finishing products (paint, varnish) and in plastic polymers</t>
    </r>
  </si>
  <si>
    <r>
      <t>Ø</t>
    </r>
    <r>
      <rPr>
        <sz val="7"/>
        <color theme="1"/>
        <rFont val="Times New Roman"/>
        <family val="1"/>
      </rPr>
      <t xml:space="preserve">  </t>
    </r>
    <r>
      <rPr>
        <sz val="11"/>
        <color theme="1"/>
        <rFont val="Calibri"/>
        <family val="2"/>
        <scheme val="minor"/>
      </rPr>
      <t>PAHs (polycyclic aromatic hydrocarbons)</t>
    </r>
  </si>
  <si>
    <t>This declaration must be accompanied by a nomenclature of the product materials, including a list containing all items and homogeneous parts of this product.</t>
  </si>
  <si>
    <t>For items manufactured based on a specific chemical formula (foam for example) or any treatment or mixtures used to give the product a specific function (for example: glues, adhesives, plasticizers, colouring agents) please supply the material safety data sheets for the substances and/or mixtures used.</t>
  </si>
  <si>
    <t>, on</t>
  </si>
  <si>
    <t>I undersigned :</t>
  </si>
  <si>
    <t xml:space="preserve">representing the company : </t>
  </si>
  <si>
    <t>supplying wood-based material to Schmidt Groupe, declare that :</t>
  </si>
  <si>
    <r>
      <t>*  To the best of our knowledge the supplied material does not originate from controversial sources</t>
    </r>
    <r>
      <rPr>
        <vertAlign val="superscript"/>
        <sz val="11"/>
        <color theme="1"/>
        <rFont val="Calibri"/>
        <family val="2"/>
        <scheme val="minor"/>
      </rPr>
      <t>1</t>
    </r>
    <r>
      <rPr>
        <sz val="11"/>
        <color theme="1"/>
        <rFont val="Calibri"/>
        <family val="2"/>
        <scheme val="minor"/>
      </rPr>
      <t xml:space="preserve"> (as defined in PEFC ST 2002:2013, clause 3.9) ; Our sources of supply are in compliance with the requirements from the RBUE regulations.</t>
    </r>
  </si>
  <si>
    <t>*  We will provide Schmidt Groupe access to information concerning :</t>
  </si>
  <si>
    <r>
      <rPr>
        <sz val="11"/>
        <color theme="1"/>
        <rFont val="Wingdings"/>
        <charset val="2"/>
      </rPr>
      <t>Ø</t>
    </r>
    <r>
      <rPr>
        <sz val="11"/>
        <color theme="1"/>
        <rFont val="Calibri"/>
        <family val="2"/>
      </rPr>
      <t xml:space="preserve"> product indentification including trade name and product type,</t>
    </r>
  </si>
  <si>
    <r>
      <rPr>
        <sz val="11"/>
        <color theme="1"/>
        <rFont val="Wingdings"/>
        <charset val="2"/>
      </rPr>
      <t>Ø</t>
    </r>
    <r>
      <rPr>
        <sz val="11"/>
        <color theme="1"/>
        <rFont val="Calibri"/>
        <family val="2"/>
      </rPr>
      <t xml:space="preserve"> tree species included in the supplied material by common nom and, if applicable, scientific name,</t>
    </r>
  </si>
  <si>
    <r>
      <rPr>
        <sz val="11"/>
        <color theme="1"/>
        <rFont val="Wingdings"/>
        <charset val="2"/>
      </rPr>
      <t>Ø</t>
    </r>
    <r>
      <rPr>
        <sz val="11"/>
        <color theme="1"/>
        <rFont val="Calibri"/>
        <family val="2"/>
      </rPr>
      <t xml:space="preserve"> country of harvest of the supplied material and, if applicable, the sub-national region and/or concession of harvest,</t>
    </r>
  </si>
  <si>
    <r>
      <rPr>
        <sz val="11"/>
        <color theme="1"/>
        <rFont val="Wingdings"/>
        <charset val="2"/>
      </rPr>
      <t>Ø</t>
    </r>
    <r>
      <rPr>
        <sz val="11"/>
        <color theme="1"/>
        <rFont val="Calibri"/>
        <family val="2"/>
      </rPr>
      <t xml:space="preserve"> demonstration of compliance with legislation and activities as referred to in the definition of controversial sources.</t>
    </r>
  </si>
  <si>
    <t>*  If any of the supplied material is considered "significant" risk :</t>
  </si>
  <si>
    <r>
      <t>Ø</t>
    </r>
    <r>
      <rPr>
        <sz val="7"/>
        <color theme="1"/>
        <rFont val="Times New Roman"/>
        <family val="1"/>
      </rPr>
      <t xml:space="preserve">  </t>
    </r>
    <r>
      <rPr>
        <sz val="11"/>
        <color theme="1"/>
        <rFont val="Calibri"/>
        <family val="2"/>
        <scheme val="minor"/>
      </rPr>
      <t>we will provide information to identify the forest management unit(s) and the whole supply chain of the supplied material,</t>
    </r>
  </si>
  <si>
    <r>
      <t>Ø</t>
    </r>
    <r>
      <rPr>
        <sz val="7"/>
        <color theme="1"/>
        <rFont val="Times New Roman"/>
        <family val="1"/>
      </rPr>
      <t> </t>
    </r>
    <r>
      <rPr>
        <sz val="11"/>
        <color theme="1"/>
        <rFont val="Calibri"/>
        <family val="2"/>
        <scheme val="minor"/>
      </rPr>
      <t>Schmidt Groupe is granted permission to carry out a second party or a third inspection of our operation as well as operations of previous suppliers in the chain.</t>
    </r>
  </si>
  <si>
    <t>*  If the supplies ar not PEFC or FSC certified, a declaration on the honor of not using wood from genetically modified trees must be attached to this document.</t>
  </si>
  <si>
    <t>*  Raw materials delivered to Schmidt Groupe come from following geographical zones :</t>
  </si>
  <si>
    <t>Delivered products</t>
  </si>
  <si>
    <t>Tree species</t>
  </si>
  <si>
    <t>Country of origin</t>
  </si>
  <si>
    <t>Place :</t>
  </si>
  <si>
    <t>,        Date :</t>
  </si>
  <si>
    <t xml:space="preserve">   Signature :</t>
  </si>
  <si>
    <r>
      <rPr>
        <vertAlign val="superscript"/>
        <sz val="9"/>
        <color theme="1"/>
        <rFont val="Calibri"/>
        <family val="2"/>
        <scheme val="minor"/>
      </rPr>
      <t>1</t>
    </r>
    <r>
      <rPr>
        <sz val="9"/>
        <color theme="1"/>
        <rFont val="Calibri"/>
        <family val="2"/>
        <scheme val="minor"/>
      </rPr>
      <t xml:space="preserve"> Controversial sources are defined in PEFC ST 2002:2010, 3.7 and shall also include :</t>
    </r>
  </si>
  <si>
    <t>- prevalence of armed conflict</t>
  </si>
  <si>
    <t>- non-compliance with trade and costums legislation in the country of harvest</t>
  </si>
  <si>
    <t>5000 e-commerce</t>
  </si>
  <si>
    <t>Does your Occupational Health and Safety System have ISO 45001 or equivalent certification?</t>
  </si>
  <si>
    <t>Corruption index 2020</t>
  </si>
  <si>
    <r>
      <t xml:space="preserve">1 - </t>
    </r>
    <r>
      <rPr>
        <u/>
        <sz val="12"/>
        <color theme="1"/>
        <rFont val="Arial"/>
        <family val="2"/>
      </rPr>
      <t>BASIC QUESTIONNAIRE</t>
    </r>
  </si>
  <si>
    <r>
      <rPr>
        <sz val="12"/>
        <color theme="1"/>
        <rFont val="Arial"/>
        <family val="2"/>
      </rPr>
      <t xml:space="preserve">2- </t>
    </r>
    <r>
      <rPr>
        <u/>
        <sz val="12"/>
        <color theme="1"/>
        <rFont val="Arial"/>
        <family val="2"/>
      </rPr>
      <t>CONFIDENTIALITY COMMITMENT</t>
    </r>
  </si>
  <si>
    <r>
      <rPr>
        <sz val="12"/>
        <color theme="1"/>
        <rFont val="Arial"/>
        <family val="2"/>
      </rPr>
      <t xml:space="preserve">3 - </t>
    </r>
    <r>
      <rPr>
        <u/>
        <sz val="12"/>
        <color theme="1"/>
        <rFont val="Arial"/>
        <family val="2"/>
      </rPr>
      <t>CODE OF CONDUCT</t>
    </r>
  </si>
  <si>
    <r>
      <t xml:space="preserve">referential NF Environnement Furnishing standard </t>
    </r>
    <r>
      <rPr>
        <sz val="10"/>
        <color rgb="FF000000"/>
        <rFont val="Calibri"/>
        <family val="2"/>
      </rPr>
      <t>[DQ-CERT 17-307 – révision 12]</t>
    </r>
  </si>
  <si>
    <t>3 -</t>
  </si>
  <si>
    <t>4 -</t>
  </si>
  <si>
    <t>5 -</t>
  </si>
  <si>
    <t>6 -</t>
  </si>
  <si>
    <t>1 -</t>
  </si>
  <si>
    <t xml:space="preserve">2 - </t>
  </si>
  <si>
    <t>Do you have a security policy for your IT Systems ?</t>
  </si>
  <si>
    <t>Are your production and/or logistics directly dependent on your IT Systems ?</t>
  </si>
  <si>
    <t>In the event of a cyber-attack which immobilises your IT Systems, within what period would the continuity of your activities no longer be assured ?</t>
  </si>
  <si>
    <t>In the event of a cyber-attack (such as "Ransomware", for example), within what period would you reasonably be able to re-establish your IT Systems ?</t>
  </si>
  <si>
    <t>Have you deployed measures amongst your employees to prevent IT attacks and mitigate the impacts ?</t>
  </si>
  <si>
    <t>Do you have backup procedures for your computer data feeding your production systems and/or your logistics ?</t>
  </si>
  <si>
    <r>
      <t xml:space="preserve">4 - </t>
    </r>
    <r>
      <rPr>
        <u/>
        <sz val="14"/>
        <color theme="1"/>
        <rFont val="Calibri"/>
        <family val="2"/>
        <scheme val="minor"/>
      </rPr>
      <t>IT SECURITY</t>
    </r>
  </si>
  <si>
    <r>
      <rPr>
        <sz val="12"/>
        <color theme="1"/>
        <rFont val="Arial"/>
        <family val="2"/>
      </rPr>
      <t xml:space="preserve">5 - </t>
    </r>
    <r>
      <rPr>
        <u/>
        <sz val="12"/>
        <color theme="1"/>
        <rFont val="Arial"/>
        <family val="2"/>
      </rPr>
      <t>QUALITY CONTROL AND PRODUCTION</t>
    </r>
  </si>
  <si>
    <r>
      <rPr>
        <sz val="12"/>
        <color theme="1"/>
        <rFont val="Arial"/>
        <family val="2"/>
      </rPr>
      <t xml:space="preserve">6 - </t>
    </r>
    <r>
      <rPr>
        <u/>
        <sz val="12"/>
        <color theme="1"/>
        <rFont val="Arial"/>
        <family val="2"/>
      </rPr>
      <t>CORPORATE SOCIAL RESPONSIBILITY</t>
    </r>
  </si>
  <si>
    <r>
      <rPr>
        <sz val="12"/>
        <color theme="1"/>
        <rFont val="Arial"/>
        <family val="2"/>
      </rPr>
      <t xml:space="preserve">7 - </t>
    </r>
    <r>
      <rPr>
        <u/>
        <sz val="12"/>
        <color theme="1"/>
        <rFont val="Arial"/>
        <family val="2"/>
      </rPr>
      <t>ADDITIONAL INFORMATION</t>
    </r>
  </si>
  <si>
    <r>
      <t xml:space="preserve">8 - </t>
    </r>
    <r>
      <rPr>
        <u/>
        <sz val="12"/>
        <color rgb="FF000000"/>
        <rFont val="Calibri"/>
        <family val="2"/>
      </rPr>
      <t>REACH</t>
    </r>
    <r>
      <rPr>
        <sz val="12"/>
        <color rgb="FF000000"/>
        <rFont val="Calibri"/>
        <family val="2"/>
      </rPr>
      <t xml:space="preserve"> : Declaration of compliance with the chemical requirements of the</t>
    </r>
  </si>
  <si>
    <r>
      <t xml:space="preserve">9 - </t>
    </r>
    <r>
      <rPr>
        <u/>
        <sz val="12"/>
        <color rgb="FF000000"/>
        <rFont val="Calibri"/>
        <family val="2"/>
      </rPr>
      <t>ORIGIN OF WOODS</t>
    </r>
    <r>
      <rPr>
        <sz val="12"/>
        <color rgb="FF000000"/>
        <rFont val="Calibri"/>
        <family val="2"/>
      </rPr>
      <t xml:space="preserve"> : Supplier's  self  declaration</t>
    </r>
  </si>
  <si>
    <t>Indice de qualification "Sécurité Informatique"</t>
  </si>
  <si>
    <r>
      <t xml:space="preserve">* The analysis of your questionnaire (including the attached documents) will determine whether or not you are a suitable potential supplier to the SCHMIDT GROUPE. 
* Please answer the various items in the questionnaire very precisely. The examination of this document may be followed up by an audit at your premises.
* All the information provided in this questionnaire as well as in the appended documents will be treated confidentially and will only be used by the Schmidt Groupe personnel involved in the evaluation process.
* Return the duly completed form to the Schmidt Groupe issuer indicated below. 
* Keep the Excel file format as it has been sent to you and do not modify its structure.
</t>
    </r>
    <r>
      <rPr>
        <b/>
        <sz val="8"/>
        <color rgb="FFFF0000"/>
        <rFont val="Arial"/>
        <family val="2"/>
      </rPr>
      <t xml:space="preserve">* </t>
    </r>
    <r>
      <rPr>
        <sz val="8"/>
        <color rgb="FFFF0000"/>
        <rFont val="Arial"/>
        <family val="2"/>
      </rPr>
      <t>Please complete</t>
    </r>
    <r>
      <rPr>
        <b/>
        <sz val="8"/>
        <color rgb="FFFF0000"/>
        <rFont val="Arial"/>
        <family val="2"/>
      </rPr>
      <t xml:space="preserve"> tabs 1 (basic questionnaire), 2 (Commitment to confidentiality), 3 (code of conduct) and 4 (IT Security).
* </t>
    </r>
    <r>
      <rPr>
        <sz val="8"/>
        <color rgb="FFFF0000"/>
        <rFont val="Arial"/>
        <family val="2"/>
      </rPr>
      <t>Please complete</t>
    </r>
    <r>
      <rPr>
        <b/>
        <sz val="8"/>
        <color rgb="FFFF0000"/>
        <rFont val="Arial"/>
        <family val="2"/>
      </rPr>
      <t xml:space="preserve"> the other tabs</t>
    </r>
    <r>
      <rPr>
        <sz val="8"/>
        <color rgb="FFFF0000"/>
        <rFont val="Arial"/>
        <family val="2"/>
      </rPr>
      <t xml:space="preserve"> if you are asked to do so:</t>
    </r>
  </si>
  <si>
    <t>5 (Production and Quality Control)</t>
  </si>
  <si>
    <t>6 (CSR / Corporate Social Responsibility)</t>
  </si>
  <si>
    <t>7 (Additional information)</t>
  </si>
  <si>
    <t>8 (REACH declaration)</t>
  </si>
  <si>
    <r>
      <t xml:space="preserve">9 (Supplier's self declaration) - </t>
    </r>
    <r>
      <rPr>
        <b/>
        <u/>
        <sz val="8"/>
        <color rgb="FFFF0000"/>
        <rFont val="Arial"/>
        <family val="2"/>
      </rPr>
      <t>mandatory for any wood-based product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</si>
</sst>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0\ &quot;€&quot;"/>
  </numFmts>
  <fonts count="77" x14ac:knownFonts="1">
    <font>
      <sz val="11"/>
      <color theme="1"/>
      <name val="Calibri"/>
      <family val="2"/>
      <scheme val="minor"/>
    </font>
    <font>
      <sz val="10"/>
      <color theme="1"/>
      <name val="Arial"/>
      <family val="2"/>
    </font>
    <font>
      <b/>
      <sz val="11"/>
      <color theme="1"/>
      <name val="Arial"/>
      <family val="2"/>
    </font>
    <font>
      <b/>
      <sz val="10"/>
      <color theme="1"/>
      <name val="Arial"/>
      <family val="2"/>
    </font>
    <font>
      <b/>
      <sz val="12"/>
      <color theme="1"/>
      <name val="Arial"/>
      <family val="2"/>
    </font>
    <font>
      <sz val="10"/>
      <color rgb="FFFF0000"/>
      <name val="Arial"/>
      <family val="2"/>
    </font>
    <font>
      <sz val="8"/>
      <color theme="1"/>
      <name val="Arial"/>
      <family val="2"/>
    </font>
    <font>
      <b/>
      <sz val="14"/>
      <name val="Arial"/>
      <family val="2"/>
    </font>
    <font>
      <b/>
      <sz val="10"/>
      <name val="Arial"/>
      <family val="2"/>
    </font>
    <font>
      <b/>
      <sz val="12"/>
      <name val="Arial"/>
      <family val="2"/>
    </font>
    <font>
      <sz val="10"/>
      <name val="Arial"/>
      <family val="2"/>
    </font>
    <font>
      <b/>
      <sz val="8"/>
      <name val="Arial"/>
      <family val="2"/>
    </font>
    <font>
      <b/>
      <sz val="14"/>
      <color rgb="FFB51F18"/>
      <name val="Arial"/>
      <family val="2"/>
    </font>
    <font>
      <b/>
      <sz val="11"/>
      <color theme="1"/>
      <name val="Calibri"/>
      <family val="2"/>
      <scheme val="minor"/>
    </font>
    <font>
      <sz val="7.5"/>
      <color theme="1"/>
      <name val="Verdana"/>
      <family val="2"/>
    </font>
    <font>
      <sz val="11"/>
      <color theme="1"/>
      <name val="Calibri"/>
      <family val="2"/>
      <scheme val="minor"/>
    </font>
    <font>
      <sz val="6"/>
      <color theme="1"/>
      <name val="Arial"/>
      <family val="2"/>
    </font>
    <font>
      <sz val="9"/>
      <color theme="1"/>
      <name val="Arial"/>
      <family val="2"/>
    </font>
    <font>
      <u/>
      <sz val="11"/>
      <color theme="10"/>
      <name val="Calibri"/>
      <family val="2"/>
      <scheme val="minor"/>
    </font>
    <font>
      <sz val="7"/>
      <name val="Arial"/>
      <family val="2"/>
    </font>
    <font>
      <u/>
      <sz val="10"/>
      <color indexed="12"/>
      <name val="Arial"/>
      <family val="2"/>
    </font>
    <font>
      <sz val="9"/>
      <name val="Arial"/>
      <family val="2"/>
    </font>
    <font>
      <b/>
      <sz val="10"/>
      <color indexed="10"/>
      <name val="Arial"/>
      <family val="2"/>
    </font>
    <font>
      <strike/>
      <sz val="10"/>
      <name val="Arial"/>
      <family val="2"/>
    </font>
    <font>
      <b/>
      <sz val="12"/>
      <color theme="0"/>
      <name val="Arial"/>
      <family val="2"/>
    </font>
    <font>
      <sz val="11"/>
      <color theme="1"/>
      <name val="Arial"/>
      <family val="2"/>
    </font>
    <font>
      <b/>
      <u/>
      <sz val="11"/>
      <color theme="1"/>
      <name val="Arial"/>
      <family val="2"/>
    </font>
    <font>
      <u/>
      <sz val="11"/>
      <color theme="1"/>
      <name val="Arial"/>
      <family val="2"/>
    </font>
    <font>
      <sz val="9"/>
      <color rgb="FF000000"/>
      <name val="Arial"/>
      <family val="2"/>
    </font>
    <font>
      <i/>
      <u/>
      <sz val="11"/>
      <color theme="1"/>
      <name val="Arial"/>
      <family val="2"/>
    </font>
    <font>
      <u/>
      <sz val="11"/>
      <color theme="10"/>
      <name val="Arial"/>
      <family val="2"/>
    </font>
    <font>
      <sz val="12"/>
      <color theme="1"/>
      <name val="Arial"/>
      <family val="2"/>
    </font>
    <font>
      <sz val="18"/>
      <color theme="1"/>
      <name val="Arial"/>
      <family val="2"/>
    </font>
    <font>
      <sz val="16"/>
      <color theme="1"/>
      <name val="Arial"/>
      <family val="2"/>
    </font>
    <font>
      <u/>
      <sz val="18"/>
      <color theme="1"/>
      <name val="Arial"/>
      <family val="2"/>
    </font>
    <font>
      <u/>
      <sz val="14"/>
      <color theme="1"/>
      <name val="Arial"/>
      <family val="2"/>
    </font>
    <font>
      <u/>
      <sz val="16"/>
      <color theme="1"/>
      <name val="Arial"/>
      <family val="2"/>
    </font>
    <font>
      <sz val="10"/>
      <color theme="0" tint="-0.14999847407452621"/>
      <name val="Arial"/>
      <family val="2"/>
    </font>
    <font>
      <sz val="10"/>
      <color theme="1"/>
      <name val="Calibri"/>
      <family val="2"/>
    </font>
    <font>
      <b/>
      <sz val="12"/>
      <color theme="1"/>
      <name val="Calibri"/>
      <family val="2"/>
    </font>
    <font>
      <sz val="11"/>
      <color theme="0" tint="-0.14999847407452621"/>
      <name val="Arial"/>
      <family val="2"/>
    </font>
    <font>
      <sz val="11"/>
      <color theme="0" tint="-0.14999847407452621"/>
      <name val="Calibri"/>
      <family val="2"/>
      <scheme val="minor"/>
    </font>
    <font>
      <b/>
      <sz val="12"/>
      <color theme="0" tint="-0.14999847407452621"/>
      <name val="Calibri"/>
      <family val="2"/>
    </font>
    <font>
      <b/>
      <sz val="10"/>
      <color theme="0" tint="-0.14999847407452621"/>
      <name val="Arial"/>
      <family val="2"/>
    </font>
    <font>
      <sz val="8"/>
      <color rgb="FFFF0000"/>
      <name val="Arial"/>
      <family val="2"/>
    </font>
    <font>
      <b/>
      <sz val="8"/>
      <color rgb="FFFF0000"/>
      <name val="Arial"/>
      <family val="2"/>
    </font>
    <font>
      <sz val="10"/>
      <color rgb="FF000000"/>
      <name val="Arial"/>
      <family val="2"/>
    </font>
    <font>
      <sz val="11"/>
      <color rgb="FFFF0000"/>
      <name val="Calibri"/>
      <family val="2"/>
      <scheme val="minor"/>
    </font>
    <font>
      <sz val="11"/>
      <color rgb="FFFF0000"/>
      <name val="Arial"/>
      <family val="2"/>
    </font>
    <font>
      <sz val="11"/>
      <color theme="0"/>
      <name val="Arial"/>
      <family val="2"/>
    </font>
    <font>
      <sz val="11"/>
      <name val="Arial"/>
      <family val="2"/>
    </font>
    <font>
      <u/>
      <sz val="11"/>
      <name val="Arial"/>
      <family val="2"/>
    </font>
    <font>
      <u/>
      <sz val="11"/>
      <color rgb="FFFF0000"/>
      <name val="Arial"/>
      <family val="2"/>
    </font>
    <font>
      <sz val="11"/>
      <color rgb="FF00B050"/>
      <name val="Arial"/>
      <family val="2"/>
    </font>
    <font>
      <sz val="16"/>
      <color rgb="FF000000"/>
      <name val="Calibri"/>
      <family val="2"/>
    </font>
    <font>
      <sz val="11.5"/>
      <color theme="1"/>
      <name val="Calibri"/>
      <family val="2"/>
    </font>
    <font>
      <sz val="11"/>
      <color theme="1"/>
      <name val="Calibri"/>
      <family val="2"/>
    </font>
    <font>
      <sz val="11"/>
      <color rgb="FF006FC0"/>
      <name val="Calibri"/>
      <family val="2"/>
    </font>
    <font>
      <sz val="11.5"/>
      <color theme="1"/>
      <name val="Wingdings"/>
      <charset val="2"/>
    </font>
    <font>
      <sz val="7"/>
      <color theme="1"/>
      <name val="Times New Roman"/>
      <family val="1"/>
    </font>
    <font>
      <sz val="11.5"/>
      <color theme="1"/>
      <name val="Courier New"/>
      <family val="3"/>
    </font>
    <font>
      <sz val="11.5"/>
      <color theme="1"/>
      <name val="Calibri"/>
      <family val="2"/>
      <scheme val="minor"/>
    </font>
    <font>
      <vertAlign val="superscript"/>
      <sz val="11"/>
      <color theme="1"/>
      <name val="Calibri"/>
      <family val="2"/>
      <scheme val="minor"/>
    </font>
    <font>
      <sz val="11"/>
      <color theme="1"/>
      <name val="Wingdings"/>
      <charset val="2"/>
    </font>
    <font>
      <sz val="9"/>
      <color theme="1"/>
      <name val="Calibri"/>
      <family val="2"/>
      <scheme val="minor"/>
    </font>
    <font>
      <vertAlign val="superscript"/>
      <sz val="9"/>
      <color theme="1"/>
      <name val="Calibri"/>
      <family val="2"/>
      <scheme val="minor"/>
    </font>
    <font>
      <sz val="9"/>
      <color theme="1"/>
      <name val="Calibri"/>
      <family val="2"/>
    </font>
    <font>
      <b/>
      <u/>
      <sz val="8"/>
      <color rgb="FFFF0000"/>
      <name val="Arial"/>
      <family val="2"/>
    </font>
    <font>
      <i/>
      <u/>
      <sz val="10"/>
      <color theme="1"/>
      <name val="Arial"/>
      <family val="2"/>
    </font>
    <font>
      <i/>
      <u/>
      <sz val="9"/>
      <color theme="1"/>
      <name val="Arial"/>
      <family val="2"/>
    </font>
    <font>
      <u/>
      <sz val="12"/>
      <color theme="1"/>
      <name val="Arial"/>
      <family val="2"/>
    </font>
    <font>
      <sz val="12"/>
      <color rgb="FF000000"/>
      <name val="Calibri"/>
      <family val="2"/>
    </font>
    <font>
      <u/>
      <sz val="12"/>
      <color rgb="FF000000"/>
      <name val="Calibri"/>
      <family val="2"/>
    </font>
    <font>
      <sz val="10"/>
      <color rgb="FF000000"/>
      <name val="Calibri"/>
      <family val="2"/>
    </font>
    <font>
      <sz val="14"/>
      <color theme="1"/>
      <name val="Calibri"/>
      <family val="2"/>
      <scheme val="minor"/>
    </font>
    <font>
      <u/>
      <sz val="14"/>
      <color theme="1"/>
      <name val="Calibri"/>
      <family val="2"/>
      <scheme val="minor"/>
    </font>
    <font>
      <sz val="10"/>
      <color rgb="FFFF0000"/>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theme="0"/>
        <bgColor indexed="64"/>
      </patternFill>
    </fill>
    <fill>
      <patternFill patternType="solid">
        <fgColor rgb="FF002060"/>
        <bgColor indexed="64"/>
      </patternFill>
    </fill>
    <fill>
      <patternFill patternType="solid">
        <fgColor theme="0" tint="-0.34998626667073579"/>
        <bgColor indexed="64"/>
      </patternFill>
    </fill>
    <fill>
      <patternFill patternType="solid">
        <fgColor theme="0" tint="-4.9989318521683403E-2"/>
        <bgColor indexed="64"/>
      </patternFill>
    </fill>
    <fill>
      <patternFill patternType="gray0625">
        <bgColor theme="0"/>
      </patternFill>
    </fill>
    <fill>
      <patternFill patternType="solid">
        <fgColor rgb="FFFFFF00"/>
        <bgColor indexed="64"/>
      </patternFill>
    </fill>
  </fills>
  <borders count="5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xf numFmtId="9" fontId="15" fillId="0" borderId="0" applyFont="0" applyFill="0" applyBorder="0" applyAlignment="0" applyProtection="0"/>
    <xf numFmtId="0" fontId="18" fillId="0" borderId="0" applyNumberFormat="0" applyFill="0" applyBorder="0" applyAlignment="0" applyProtection="0"/>
    <xf numFmtId="0" fontId="10" fillId="0" borderId="0"/>
    <xf numFmtId="0" fontId="20" fillId="0" borderId="0" applyNumberFormat="0" applyFill="0" applyBorder="0" applyAlignment="0" applyProtection="0">
      <alignment vertical="top"/>
      <protection locked="0"/>
    </xf>
    <xf numFmtId="44" fontId="15" fillId="0" borderId="0" applyFont="0" applyFill="0" applyBorder="0" applyAlignment="0" applyProtection="0"/>
  </cellStyleXfs>
  <cellXfs count="957">
    <xf numFmtId="0" fontId="0" fillId="0" borderId="0" xfId="0"/>
    <xf numFmtId="0" fontId="0" fillId="0" borderId="0" xfId="0" applyFill="1"/>
    <xf numFmtId="0" fontId="1" fillId="0" borderId="0" xfId="0" applyFont="1" applyFill="1" applyBorder="1" applyAlignment="1">
      <alignment vertical="center" wrapText="1"/>
    </xf>
    <xf numFmtId="0" fontId="0" fillId="0" borderId="0" xfId="0"/>
    <xf numFmtId="0" fontId="0" fillId="0" borderId="0" xfId="0"/>
    <xf numFmtId="0" fontId="13" fillId="0" borderId="0" xfId="0" applyFont="1"/>
    <xf numFmtId="0" fontId="1" fillId="0" borderId="0" xfId="0" applyFont="1" applyFill="1" applyBorder="1" applyAlignment="1">
      <alignment horizontal="center" vertical="center" wrapText="1"/>
    </xf>
    <xf numFmtId="0" fontId="12" fillId="0" borderId="0" xfId="0" applyFont="1" applyFill="1" applyBorder="1" applyAlignment="1">
      <alignment vertical="center" wrapText="1"/>
    </xf>
    <xf numFmtId="0" fontId="2" fillId="0" borderId="0" xfId="0" applyFont="1" applyFill="1" applyBorder="1" applyAlignment="1">
      <alignment vertical="center" wrapText="1"/>
    </xf>
    <xf numFmtId="0" fontId="0" fillId="0" borderId="0" xfId="0" applyAlignment="1">
      <alignment horizontal="left"/>
    </xf>
    <xf numFmtId="0" fontId="0" fillId="0" borderId="0" xfId="0"/>
    <xf numFmtId="0" fontId="0" fillId="0" borderId="0" xfId="0"/>
    <xf numFmtId="0" fontId="0" fillId="0" borderId="0" xfId="0"/>
    <xf numFmtId="0" fontId="0" fillId="0" borderId="0" xfId="0"/>
    <xf numFmtId="0" fontId="1" fillId="0" borderId="0" xfId="0" applyFont="1" applyFill="1" applyBorder="1" applyAlignment="1">
      <alignment vertical="center" wrapText="1"/>
    </xf>
    <xf numFmtId="0" fontId="0" fillId="0" borderId="0" xfId="0"/>
    <xf numFmtId="0" fontId="10" fillId="3" borderId="0" xfId="3" applyFill="1" applyAlignment="1">
      <alignment vertical="center"/>
    </xf>
    <xf numFmtId="0" fontId="7" fillId="4" borderId="8" xfId="3" applyFont="1" applyFill="1" applyBorder="1" applyAlignment="1">
      <alignment horizontal="center" vertical="center" wrapText="1"/>
    </xf>
    <xf numFmtId="0" fontId="7" fillId="4" borderId="0" xfId="3" applyFont="1" applyFill="1" applyBorder="1" applyAlignment="1">
      <alignment horizontal="center" vertical="center" wrapText="1"/>
    </xf>
    <xf numFmtId="0" fontId="10" fillId="4" borderId="8" xfId="3" applyFill="1" applyBorder="1" applyAlignment="1">
      <alignment vertical="center"/>
    </xf>
    <xf numFmtId="0" fontId="10" fillId="4" borderId="7" xfId="3" applyFill="1" applyBorder="1" applyAlignment="1">
      <alignment vertical="center"/>
    </xf>
    <xf numFmtId="0" fontId="10" fillId="4" borderId="5" xfId="3" applyFill="1" applyBorder="1" applyAlignment="1">
      <alignment vertical="center"/>
    </xf>
    <xf numFmtId="0" fontId="10" fillId="3" borderId="20" xfId="3" applyFill="1" applyBorder="1" applyAlignment="1">
      <alignment vertical="center"/>
    </xf>
    <xf numFmtId="0" fontId="10" fillId="3" borderId="9" xfId="3" applyFont="1" applyFill="1" applyBorder="1" applyAlignment="1">
      <alignment vertical="center"/>
    </xf>
    <xf numFmtId="0" fontId="10" fillId="3" borderId="11" xfId="3" applyFont="1" applyFill="1" applyBorder="1" applyAlignment="1">
      <alignment vertical="center"/>
    </xf>
    <xf numFmtId="0" fontId="10" fillId="3" borderId="10" xfId="3" applyFont="1" applyFill="1" applyBorder="1" applyAlignment="1">
      <alignment vertical="center"/>
    </xf>
    <xf numFmtId="0" fontId="10" fillId="3" borderId="0" xfId="3" applyFill="1" applyBorder="1" applyAlignment="1">
      <alignment vertical="center"/>
    </xf>
    <xf numFmtId="0" fontId="8" fillId="3" borderId="0" xfId="3" applyFont="1" applyFill="1" applyBorder="1" applyAlignment="1">
      <alignment vertical="center"/>
    </xf>
    <xf numFmtId="0" fontId="10" fillId="3" borderId="23" xfId="3" applyFill="1" applyBorder="1" applyAlignment="1">
      <alignment vertical="center"/>
    </xf>
    <xf numFmtId="0" fontId="10" fillId="3" borderId="2" xfId="3" applyFill="1" applyBorder="1" applyAlignment="1">
      <alignment vertical="center"/>
    </xf>
    <xf numFmtId="0" fontId="1" fillId="0" borderId="0" xfId="0" applyFont="1" applyFill="1" applyBorder="1" applyAlignment="1">
      <alignment vertical="center" wrapText="1"/>
    </xf>
    <xf numFmtId="0" fontId="12" fillId="2" borderId="0" xfId="0" applyFont="1" applyFill="1" applyBorder="1" applyAlignment="1">
      <alignment vertical="center" wrapText="1"/>
    </xf>
    <xf numFmtId="0" fontId="2" fillId="2" borderId="0" xfId="0" applyFont="1" applyFill="1" applyBorder="1" applyAlignment="1">
      <alignment vertical="center" wrapText="1"/>
    </xf>
    <xf numFmtId="0" fontId="1" fillId="2" borderId="33" xfId="0" applyFont="1" applyFill="1" applyBorder="1" applyAlignment="1">
      <alignment vertical="center" wrapText="1"/>
    </xf>
    <xf numFmtId="0" fontId="1" fillId="2" borderId="5" xfId="0" applyFont="1" applyFill="1" applyBorder="1" applyAlignment="1">
      <alignment horizontal="center" vertical="center" wrapText="1"/>
    </xf>
    <xf numFmtId="0" fontId="2" fillId="2" borderId="13" xfId="0" applyFont="1" applyFill="1" applyBorder="1" applyAlignment="1">
      <alignment vertical="center" wrapText="1"/>
    </xf>
    <xf numFmtId="0" fontId="2" fillId="2" borderId="0" xfId="0" applyFont="1" applyFill="1" applyBorder="1" applyAlignment="1">
      <alignment horizontal="center" vertical="center" wrapText="1"/>
    </xf>
    <xf numFmtId="0" fontId="1" fillId="2" borderId="5" xfId="0" applyFont="1" applyFill="1" applyBorder="1" applyAlignment="1">
      <alignment horizontal="left" vertical="center" wrapText="1"/>
    </xf>
    <xf numFmtId="0" fontId="1" fillId="2" borderId="5" xfId="0" applyFont="1" applyFill="1" applyBorder="1" applyAlignment="1">
      <alignment vertical="center" wrapText="1"/>
    </xf>
    <xf numFmtId="0" fontId="1" fillId="2" borderId="28" xfId="0" applyFont="1" applyFill="1" applyBorder="1" applyAlignment="1">
      <alignment vertical="center" wrapText="1"/>
    </xf>
    <xf numFmtId="164" fontId="1" fillId="2" borderId="0" xfId="0" applyNumberFormat="1" applyFont="1" applyFill="1" applyBorder="1" applyAlignment="1">
      <alignment horizontal="center" vertical="center" wrapText="1"/>
    </xf>
    <xf numFmtId="10" fontId="1" fillId="2" borderId="0" xfId="0" applyNumberFormat="1" applyFont="1" applyFill="1" applyBorder="1" applyAlignment="1">
      <alignment horizontal="center" vertical="center" wrapText="1"/>
    </xf>
    <xf numFmtId="0" fontId="4" fillId="2" borderId="0" xfId="0" applyFont="1" applyFill="1" applyBorder="1" applyAlignment="1">
      <alignment vertical="center"/>
    </xf>
    <xf numFmtId="49" fontId="14" fillId="0" borderId="0" xfId="0" quotePrefix="1" applyNumberFormat="1" applyFont="1" applyBorder="1" applyAlignment="1">
      <alignment horizontal="left" vertical="center" wrapText="1"/>
    </xf>
    <xf numFmtId="49" fontId="14" fillId="0" borderId="0" xfId="0" applyNumberFormat="1" applyFont="1" applyBorder="1" applyAlignment="1">
      <alignment horizontal="left" vertical="center" wrapText="1"/>
    </xf>
    <xf numFmtId="49" fontId="14" fillId="0" borderId="0" xfId="0" quotePrefix="1" applyNumberFormat="1" applyFont="1" applyFill="1" applyBorder="1" applyAlignment="1">
      <alignment horizontal="left" vertical="center" wrapText="1"/>
    </xf>
    <xf numFmtId="49" fontId="14" fillId="0" borderId="0" xfId="0" applyNumberFormat="1" applyFont="1" applyFill="1" applyBorder="1" applyAlignment="1">
      <alignment horizontal="left" vertical="center" wrapText="1"/>
    </xf>
    <xf numFmtId="0" fontId="1" fillId="0" borderId="0" xfId="0" applyFont="1" applyFill="1" applyBorder="1" applyAlignment="1">
      <alignment vertical="center"/>
    </xf>
    <xf numFmtId="0" fontId="1" fillId="2" borderId="0" xfId="0" applyFont="1" applyFill="1" applyBorder="1" applyAlignment="1">
      <alignment horizontal="left" vertical="center" wrapText="1"/>
    </xf>
    <xf numFmtId="0" fontId="1" fillId="2" borderId="0" xfId="0" applyFont="1" applyFill="1" applyBorder="1" applyAlignment="1">
      <alignment horizontal="center" vertical="center" wrapText="1"/>
    </xf>
    <xf numFmtId="0" fontId="1" fillId="0" borderId="37" xfId="0" applyFont="1" applyFill="1" applyBorder="1" applyAlignment="1">
      <alignment horizontal="center" vertical="center" wrapText="1"/>
    </xf>
    <xf numFmtId="0" fontId="1" fillId="2" borderId="0" xfId="0" applyFont="1" applyFill="1" applyBorder="1" applyAlignment="1">
      <alignment horizontal="right" vertical="center" wrapText="1"/>
    </xf>
    <xf numFmtId="0" fontId="1" fillId="2" borderId="0" xfId="0" applyFont="1" applyFill="1" applyBorder="1" applyAlignment="1">
      <alignment vertical="center" wrapText="1"/>
    </xf>
    <xf numFmtId="0" fontId="14" fillId="0" borderId="0" xfId="0" applyFont="1" applyBorder="1" applyAlignment="1">
      <alignment horizontal="left" vertical="center" wrapText="1"/>
    </xf>
    <xf numFmtId="0" fontId="0" fillId="0" borderId="0" xfId="0" applyFont="1"/>
    <xf numFmtId="0" fontId="14" fillId="0" borderId="0" xfId="0" applyFont="1" applyFill="1" applyBorder="1" applyAlignment="1">
      <alignment horizontal="left" vertical="center" wrapText="1"/>
    </xf>
    <xf numFmtId="0" fontId="1" fillId="6" borderId="0" xfId="0" applyFont="1" applyFill="1" applyBorder="1" applyAlignment="1">
      <alignment horizontal="left" vertical="center" wrapText="1"/>
    </xf>
    <xf numFmtId="0" fontId="1" fillId="6" borderId="0" xfId="0" applyFont="1" applyFill="1" applyBorder="1" applyAlignment="1">
      <alignment vertical="center" wrapText="1"/>
    </xf>
    <xf numFmtId="0" fontId="2" fillId="6" borderId="0" xfId="0" applyFont="1" applyFill="1" applyBorder="1" applyAlignment="1">
      <alignment horizontal="center" vertical="center" wrapText="1"/>
    </xf>
    <xf numFmtId="0" fontId="1" fillId="6" borderId="0"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1" fillId="6" borderId="5" xfId="0" applyFont="1" applyFill="1" applyBorder="1" applyAlignment="1">
      <alignment horizontal="left"/>
    </xf>
    <xf numFmtId="0" fontId="1" fillId="6" borderId="0" xfId="0" applyFont="1" applyFill="1" applyBorder="1" applyAlignment="1">
      <alignment horizontal="left"/>
    </xf>
    <xf numFmtId="0" fontId="25" fillId="2" borderId="0" xfId="0" applyFont="1" applyFill="1"/>
    <xf numFmtId="0" fontId="29" fillId="0" borderId="0" xfId="0" applyFont="1" applyBorder="1" applyAlignment="1">
      <alignment horizontal="center"/>
    </xf>
    <xf numFmtId="0" fontId="29" fillId="0" borderId="6" xfId="0" applyFont="1" applyBorder="1" applyAlignment="1">
      <alignment horizontal="center"/>
    </xf>
    <xf numFmtId="0" fontId="25" fillId="6" borderId="0" xfId="0" applyFont="1" applyFill="1"/>
    <xf numFmtId="0" fontId="25" fillId="6" borderId="0" xfId="0" applyFont="1" applyFill="1" applyBorder="1" applyAlignment="1">
      <alignment horizontal="center" vertical="center" wrapText="1"/>
    </xf>
    <xf numFmtId="0" fontId="25" fillId="6" borderId="5" xfId="0" applyFont="1" applyFill="1" applyBorder="1" applyAlignment="1">
      <alignment horizontal="center" vertical="center" wrapText="1"/>
    </xf>
    <xf numFmtId="0" fontId="25" fillId="6" borderId="5" xfId="0" applyFont="1" applyFill="1" applyBorder="1"/>
    <xf numFmtId="0" fontId="30" fillId="6" borderId="5" xfId="2" applyFont="1" applyFill="1" applyBorder="1" applyAlignment="1">
      <alignment horizontal="left"/>
    </xf>
    <xf numFmtId="0" fontId="25" fillId="2" borderId="0" xfId="0" applyFont="1" applyFill="1" applyBorder="1" applyAlignment="1">
      <alignment horizontal="left"/>
    </xf>
    <xf numFmtId="0" fontId="25" fillId="2" borderId="0" xfId="0" applyFont="1" applyFill="1" applyAlignment="1">
      <alignment horizontal="left"/>
    </xf>
    <xf numFmtId="0" fontId="25" fillId="2" borderId="0" xfId="0" applyFont="1" applyFill="1" applyBorder="1" applyAlignment="1"/>
    <xf numFmtId="0" fontId="25" fillId="2" borderId="0" xfId="0" applyFont="1" applyFill="1" applyBorder="1" applyAlignment="1">
      <alignment horizontal="center"/>
    </xf>
    <xf numFmtId="0" fontId="25" fillId="6" borderId="0" xfId="0" applyFont="1" applyFill="1" applyBorder="1" applyAlignment="1">
      <alignment horizontal="left"/>
    </xf>
    <xf numFmtId="0" fontId="25" fillId="0" borderId="0" xfId="0" applyFont="1"/>
    <xf numFmtId="0" fontId="25" fillId="0" borderId="11" xfId="0" applyFont="1" applyFill="1" applyBorder="1"/>
    <xf numFmtId="0" fontId="25" fillId="0" borderId="10" xfId="0" applyFont="1" applyFill="1" applyBorder="1"/>
    <xf numFmtId="0" fontId="25" fillId="0" borderId="8" xfId="0" applyFont="1" applyFill="1" applyBorder="1"/>
    <xf numFmtId="0" fontId="25" fillId="0" borderId="0" xfId="0" applyFont="1" applyFill="1" applyBorder="1"/>
    <xf numFmtId="0" fontId="25" fillId="0" borderId="6" xfId="0" applyFont="1" applyFill="1" applyBorder="1"/>
    <xf numFmtId="0" fontId="25" fillId="0" borderId="7" xfId="0" applyFont="1" applyFill="1" applyBorder="1"/>
    <xf numFmtId="0" fontId="25" fillId="0" borderId="5" xfId="0" applyFont="1" applyFill="1" applyBorder="1"/>
    <xf numFmtId="0" fontId="25" fillId="0" borderId="4" xfId="0" applyFont="1" applyFill="1" applyBorder="1"/>
    <xf numFmtId="0" fontId="25" fillId="0" borderId="0" xfId="0" applyFont="1" applyFill="1"/>
    <xf numFmtId="0" fontId="1" fillId="2" borderId="0" xfId="0" applyFont="1" applyFill="1" applyBorder="1" applyAlignment="1"/>
    <xf numFmtId="0" fontId="25" fillId="2" borderId="0" xfId="0" applyFont="1" applyFill="1" applyBorder="1"/>
    <xf numFmtId="0" fontId="25" fillId="2" borderId="9" xfId="0" applyFont="1" applyFill="1" applyBorder="1" applyAlignment="1">
      <alignment horizontal="left" vertical="top"/>
    </xf>
    <xf numFmtId="0" fontId="25" fillId="2" borderId="11" xfId="0" applyFont="1" applyFill="1" applyBorder="1" applyAlignment="1">
      <alignment horizontal="left" vertical="top"/>
    </xf>
    <xf numFmtId="0" fontId="25" fillId="2" borderId="10" xfId="0" applyFont="1" applyFill="1" applyBorder="1" applyAlignment="1">
      <alignment horizontal="left" vertical="top"/>
    </xf>
    <xf numFmtId="0" fontId="25" fillId="2" borderId="8" xfId="0" applyFont="1" applyFill="1" applyBorder="1" applyAlignment="1">
      <alignment horizontal="left" vertical="top"/>
    </xf>
    <xf numFmtId="0" fontId="25" fillId="2" borderId="0" xfId="0" applyFont="1" applyFill="1" applyBorder="1" applyAlignment="1">
      <alignment horizontal="left" vertical="top"/>
    </xf>
    <xf numFmtId="0" fontId="25" fillId="2" borderId="6" xfId="0" applyFont="1" applyFill="1" applyBorder="1" applyAlignment="1">
      <alignment horizontal="left" vertical="top"/>
    </xf>
    <xf numFmtId="0" fontId="25" fillId="2" borderId="7" xfId="0" applyFont="1" applyFill="1" applyBorder="1" applyAlignment="1">
      <alignment horizontal="left" vertical="top"/>
    </xf>
    <xf numFmtId="0" fontId="25" fillId="2" borderId="5" xfId="0" applyFont="1" applyFill="1" applyBorder="1" applyAlignment="1">
      <alignment horizontal="left" vertical="top"/>
    </xf>
    <xf numFmtId="0" fontId="25" fillId="2" borderId="4" xfId="0" applyFont="1" applyFill="1" applyBorder="1" applyAlignment="1">
      <alignment horizontal="left" vertical="top"/>
    </xf>
    <xf numFmtId="0" fontId="1" fillId="0" borderId="0" xfId="0" applyFont="1" applyAlignment="1">
      <alignment vertical="top" wrapText="1"/>
    </xf>
    <xf numFmtId="0" fontId="1" fillId="2" borderId="0" xfId="0" applyFont="1" applyFill="1" applyBorder="1" applyAlignment="1">
      <alignment horizontal="left" vertical="center" wrapText="1"/>
    </xf>
    <xf numFmtId="0" fontId="1" fillId="2" borderId="0" xfId="0" applyFont="1" applyFill="1" applyBorder="1" applyAlignment="1">
      <alignment horizontal="center" vertical="center" wrapText="1"/>
    </xf>
    <xf numFmtId="0" fontId="1" fillId="2" borderId="0" xfId="0" applyFont="1" applyFill="1" applyBorder="1" applyAlignment="1">
      <alignment vertical="center" wrapText="1"/>
    </xf>
    <xf numFmtId="0" fontId="1" fillId="0" borderId="0" xfId="0" applyFont="1" applyAlignment="1">
      <alignment horizontal="left" vertical="top" wrapText="1"/>
    </xf>
    <xf numFmtId="0" fontId="1" fillId="2" borderId="0" xfId="0" applyFont="1" applyFill="1" applyBorder="1" applyAlignment="1">
      <alignment horizontal="left"/>
    </xf>
    <xf numFmtId="0" fontId="0" fillId="0" borderId="0" xfId="0" applyAlignment="1">
      <alignment horizontal="left"/>
    </xf>
    <xf numFmtId="0" fontId="1" fillId="0" borderId="0" xfId="0" applyFont="1" applyAlignment="1">
      <alignment vertical="center" wrapText="1"/>
    </xf>
    <xf numFmtId="0" fontId="32" fillId="0" borderId="0" xfId="0" applyFont="1" applyAlignment="1">
      <alignment vertical="center"/>
    </xf>
    <xf numFmtId="0" fontId="25" fillId="0" borderId="0" xfId="0" applyFont="1" applyBorder="1"/>
    <xf numFmtId="0" fontId="0" fillId="2" borderId="0" xfId="0" applyFill="1"/>
    <xf numFmtId="0" fontId="0" fillId="7" borderId="0" xfId="0" applyFill="1"/>
    <xf numFmtId="0" fontId="25" fillId="7" borderId="0" xfId="0" applyFont="1" applyFill="1"/>
    <xf numFmtId="0" fontId="32" fillId="7" borderId="0" xfId="0" applyFont="1" applyFill="1" applyAlignment="1">
      <alignment vertical="center"/>
    </xf>
    <xf numFmtId="0" fontId="1" fillId="7" borderId="0" xfId="0" applyFont="1" applyFill="1" applyAlignment="1">
      <alignment horizontal="justify" vertical="center"/>
    </xf>
    <xf numFmtId="0" fontId="1" fillId="7" borderId="0" xfId="0" applyFont="1" applyFill="1" applyAlignment="1">
      <alignment horizontal="left" vertical="top" wrapText="1"/>
    </xf>
    <xf numFmtId="0" fontId="31" fillId="7" borderId="0" xfId="0" applyFont="1" applyFill="1" applyAlignment="1">
      <alignment horizontal="left" vertical="top" wrapText="1"/>
    </xf>
    <xf numFmtId="0" fontId="1" fillId="7" borderId="0" xfId="0" applyFont="1" applyFill="1" applyAlignment="1">
      <alignment vertical="top" wrapText="1"/>
    </xf>
    <xf numFmtId="0" fontId="1" fillId="7" borderId="0" xfId="0" applyFont="1" applyFill="1" applyAlignment="1">
      <alignment vertical="center" wrapText="1"/>
    </xf>
    <xf numFmtId="0" fontId="34" fillId="0" borderId="11" xfId="0" applyFont="1" applyBorder="1" applyAlignment="1">
      <alignment vertical="center"/>
    </xf>
    <xf numFmtId="0" fontId="34" fillId="0" borderId="8" xfId="0" applyFont="1" applyBorder="1" applyAlignment="1">
      <alignment vertical="center"/>
    </xf>
    <xf numFmtId="0" fontId="34" fillId="0" borderId="0" xfId="0" applyFont="1" applyBorder="1" applyAlignment="1">
      <alignment vertical="center"/>
    </xf>
    <xf numFmtId="0" fontId="35" fillId="0" borderId="0" xfId="0" applyFont="1" applyFill="1" applyBorder="1" applyAlignment="1"/>
    <xf numFmtId="0" fontId="24" fillId="2" borderId="0" xfId="0" applyFont="1" applyFill="1" applyBorder="1" applyAlignment="1">
      <alignment horizontal="center" vertical="center"/>
    </xf>
    <xf numFmtId="0" fontId="3" fillId="2" borderId="0" xfId="0" applyFont="1" applyFill="1" applyBorder="1" applyAlignment="1">
      <alignment horizontal="center" vertical="center"/>
    </xf>
    <xf numFmtId="0" fontId="1" fillId="2" borderId="0" xfId="0" applyFont="1" applyFill="1" applyBorder="1" applyAlignment="1">
      <alignment horizontal="left" vertical="center"/>
    </xf>
    <xf numFmtId="0" fontId="2" fillId="2" borderId="0" xfId="0" applyFont="1" applyFill="1" applyBorder="1" applyAlignment="1">
      <alignment horizontal="center"/>
    </xf>
    <xf numFmtId="0" fontId="1" fillId="2" borderId="0" xfId="0" applyFont="1" applyFill="1" applyBorder="1" applyAlignment="1">
      <alignment horizontal="center" vertical="center"/>
    </xf>
    <xf numFmtId="0" fontId="1" fillId="2" borderId="0" xfId="0" applyFont="1" applyFill="1" applyBorder="1" applyAlignment="1">
      <alignment horizontal="left" wrapText="1"/>
    </xf>
    <xf numFmtId="0" fontId="1" fillId="2" borderId="28" xfId="0" applyFont="1" applyFill="1" applyBorder="1" applyAlignment="1"/>
    <xf numFmtId="0" fontId="1" fillId="0" borderId="0" xfId="0" applyFont="1" applyFill="1" applyBorder="1" applyAlignment="1"/>
    <xf numFmtId="0" fontId="0" fillId="2" borderId="0" xfId="0" applyFill="1" applyBorder="1"/>
    <xf numFmtId="0" fontId="1" fillId="2" borderId="0" xfId="0" applyFont="1" applyFill="1" applyBorder="1" applyAlignment="1">
      <alignment horizontal="right"/>
    </xf>
    <xf numFmtId="0" fontId="25" fillId="2" borderId="0" xfId="0" applyFont="1" applyFill="1" applyBorder="1" applyAlignment="1">
      <alignment horizontal="center" wrapText="1"/>
    </xf>
    <xf numFmtId="0" fontId="1" fillId="2" borderId="0" xfId="0" applyFont="1" applyFill="1" applyBorder="1" applyAlignment="1">
      <alignment horizontal="center" wrapText="1"/>
    </xf>
    <xf numFmtId="0" fontId="1" fillId="2" borderId="0" xfId="0" applyFont="1" applyFill="1" applyBorder="1" applyAlignment="1">
      <alignment horizontal="center"/>
    </xf>
    <xf numFmtId="0" fontId="4" fillId="2" borderId="0"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2" fillId="2" borderId="0" xfId="0" applyFont="1" applyFill="1" applyBorder="1" applyAlignment="1">
      <alignment horizontal="center" vertical="center"/>
    </xf>
    <xf numFmtId="0" fontId="1" fillId="2" borderId="0" xfId="0" applyFont="1" applyFill="1" applyBorder="1" applyAlignment="1">
      <alignment wrapText="1"/>
    </xf>
    <xf numFmtId="0" fontId="34" fillId="0" borderId="7" xfId="0" applyFont="1" applyBorder="1" applyAlignment="1">
      <alignment vertical="center"/>
    </xf>
    <xf numFmtId="0" fontId="34" fillId="0" borderId="5" xfId="0" applyFont="1" applyBorder="1" applyAlignment="1">
      <alignment vertical="center"/>
    </xf>
    <xf numFmtId="0" fontId="34" fillId="0" borderId="10" xfId="0" applyFont="1" applyBorder="1" applyAlignment="1">
      <alignment vertical="center"/>
    </xf>
    <xf numFmtId="0" fontId="34" fillId="0" borderId="6" xfId="0" applyFont="1" applyBorder="1" applyAlignment="1">
      <alignment vertical="center"/>
    </xf>
    <xf numFmtId="0" fontId="34" fillId="0" borderId="4" xfId="0" applyFont="1" applyBorder="1" applyAlignment="1">
      <alignment vertical="center"/>
    </xf>
    <xf numFmtId="0" fontId="35" fillId="7" borderId="0" xfId="0" applyFont="1" applyFill="1" applyBorder="1" applyAlignment="1"/>
    <xf numFmtId="0" fontId="35" fillId="0" borderId="6" xfId="0" applyFont="1" applyFill="1" applyBorder="1" applyAlignment="1"/>
    <xf numFmtId="0" fontId="9" fillId="2" borderId="0" xfId="0" applyFont="1" applyFill="1" applyBorder="1" applyAlignment="1">
      <alignment horizontal="center" vertical="center"/>
    </xf>
    <xf numFmtId="0" fontId="4" fillId="2" borderId="0" xfId="0" applyFont="1" applyFill="1" applyBorder="1" applyAlignment="1">
      <alignment horizontal="left" vertical="center"/>
    </xf>
    <xf numFmtId="0" fontId="33" fillId="2" borderId="0" xfId="0" applyFont="1" applyFill="1" applyAlignment="1">
      <alignment vertical="center"/>
    </xf>
    <xf numFmtId="0" fontId="31" fillId="2" borderId="0" xfId="0" applyFont="1" applyFill="1"/>
    <xf numFmtId="0" fontId="4" fillId="2" borderId="0" xfId="0" applyFont="1" applyFill="1" applyAlignment="1">
      <alignment horizontal="left"/>
    </xf>
    <xf numFmtId="0" fontId="31" fillId="2" borderId="0" xfId="0" quotePrefix="1" applyFont="1" applyFill="1" applyAlignment="1">
      <alignment horizontal="left" wrapText="1" indent="1"/>
    </xf>
    <xf numFmtId="0" fontId="31" fillId="2" borderId="0" xfId="0" applyFont="1" applyFill="1" applyAlignment="1">
      <alignment horizontal="left" wrapText="1" indent="1"/>
    </xf>
    <xf numFmtId="0" fontId="0" fillId="2" borderId="0" xfId="0" applyFont="1" applyFill="1"/>
    <xf numFmtId="0" fontId="31" fillId="2" borderId="0" xfId="0" quotePrefix="1" applyFont="1" applyFill="1" applyAlignment="1">
      <alignment wrapText="1"/>
    </xf>
    <xf numFmtId="0" fontId="31" fillId="2" borderId="0" xfId="0" applyFont="1" applyFill="1" applyAlignment="1">
      <alignment wrapText="1"/>
    </xf>
    <xf numFmtId="0" fontId="25" fillId="2" borderId="0" xfId="0" quotePrefix="1" applyFont="1" applyFill="1" applyAlignment="1">
      <alignment vertical="top" wrapText="1"/>
    </xf>
    <xf numFmtId="0" fontId="2" fillId="2" borderId="0" xfId="0" applyFont="1" applyFill="1" applyAlignment="1"/>
    <xf numFmtId="0" fontId="25" fillId="2" borderId="0" xfId="0" applyFont="1" applyFill="1" applyAlignment="1"/>
    <xf numFmtId="0" fontId="25" fillId="2" borderId="0" xfId="0" quotePrefix="1" applyFont="1" applyFill="1" applyAlignment="1"/>
    <xf numFmtId="0" fontId="25" fillId="2" borderId="0" xfId="0" quotePrefix="1" applyFont="1" applyFill="1" applyAlignment="1">
      <alignment wrapText="1"/>
    </xf>
    <xf numFmtId="0" fontId="4" fillId="2" borderId="0" xfId="0" applyFont="1" applyFill="1" applyAlignment="1"/>
    <xf numFmtId="0" fontId="31" fillId="2" borderId="0" xfId="0" applyFont="1" applyFill="1" applyAlignment="1"/>
    <xf numFmtId="0" fontId="25" fillId="2" borderId="0" xfId="0" applyFont="1" applyFill="1" applyAlignment="1">
      <alignment wrapText="1"/>
    </xf>
    <xf numFmtId="0" fontId="25" fillId="2" borderId="0" xfId="0" quotePrefix="1" applyFont="1" applyFill="1" applyAlignment="1">
      <alignment horizontal="left" wrapText="1" indent="1"/>
    </xf>
    <xf numFmtId="0" fontId="25" fillId="2" borderId="0" xfId="0" applyFont="1" applyFill="1" applyAlignment="1">
      <alignment horizontal="left" wrapText="1" indent="1"/>
    </xf>
    <xf numFmtId="0" fontId="25" fillId="2" borderId="0" xfId="0" applyFont="1" applyFill="1" applyAlignment="1">
      <alignment horizontal="left" wrapText="1"/>
    </xf>
    <xf numFmtId="0" fontId="37" fillId="2" borderId="0" xfId="0" applyFont="1" applyFill="1" applyBorder="1" applyAlignment="1">
      <alignment vertical="center" wrapText="1"/>
    </xf>
    <xf numFmtId="0" fontId="1" fillId="2" borderId="0" xfId="0" applyFont="1" applyFill="1" applyBorder="1" applyAlignment="1">
      <alignment horizontal="left" wrapText="1"/>
    </xf>
    <xf numFmtId="0" fontId="25" fillId="2" borderId="0" xfId="0" applyFont="1" applyFill="1" applyBorder="1" applyAlignment="1">
      <alignment horizontal="center"/>
    </xf>
    <xf numFmtId="0" fontId="25" fillId="2" borderId="5" xfId="0" applyFont="1" applyFill="1" applyBorder="1"/>
    <xf numFmtId="0" fontId="25" fillId="2" borderId="11" xfId="0" applyFont="1" applyFill="1" applyBorder="1"/>
    <xf numFmtId="0" fontId="39" fillId="2" borderId="11" xfId="0" applyFont="1" applyFill="1" applyBorder="1" applyAlignment="1">
      <alignment horizontal="left"/>
    </xf>
    <xf numFmtId="0" fontId="25" fillId="2" borderId="9" xfId="0" applyFont="1" applyFill="1" applyBorder="1"/>
    <xf numFmtId="0" fontId="38" fillId="2" borderId="11" xfId="0" applyFont="1" applyFill="1" applyBorder="1" applyAlignment="1">
      <alignment horizontal="left"/>
    </xf>
    <xf numFmtId="0" fontId="0" fillId="2" borderId="11" xfId="0" applyFill="1" applyBorder="1"/>
    <xf numFmtId="0" fontId="0" fillId="2" borderId="7" xfId="0" applyFill="1" applyBorder="1"/>
    <xf numFmtId="0" fontId="0" fillId="2" borderId="5" xfId="0" applyFill="1" applyBorder="1"/>
    <xf numFmtId="0" fontId="1" fillId="2" borderId="0" xfId="0" applyFont="1" applyFill="1" applyBorder="1" applyAlignment="1">
      <alignment horizontal="left" vertical="center" wrapText="1"/>
    </xf>
    <xf numFmtId="0" fontId="1" fillId="2" borderId="0" xfId="0" applyFont="1" applyFill="1" applyBorder="1" applyAlignment="1">
      <alignment horizontal="center" vertical="center" wrapText="1"/>
    </xf>
    <xf numFmtId="0" fontId="1" fillId="2" borderId="0" xfId="0" applyFont="1" applyFill="1" applyBorder="1" applyAlignment="1">
      <alignment vertical="center" wrapText="1"/>
    </xf>
    <xf numFmtId="0" fontId="1" fillId="2" borderId="0" xfId="0" applyFont="1" applyFill="1" applyBorder="1" applyAlignment="1">
      <alignment horizontal="left"/>
    </xf>
    <xf numFmtId="0" fontId="25" fillId="2" borderId="0" xfId="0" applyFont="1" applyFill="1" applyBorder="1" applyAlignment="1">
      <alignment horizontal="left"/>
    </xf>
    <xf numFmtId="0" fontId="1" fillId="2" borderId="0" xfId="0" applyFont="1" applyFill="1" applyBorder="1" applyAlignment="1">
      <alignment horizontal="left" vertical="center" wrapText="1"/>
    </xf>
    <xf numFmtId="0" fontId="25" fillId="2" borderId="1" xfId="0" applyFont="1" applyFill="1" applyBorder="1" applyAlignment="1">
      <alignment horizontal="left"/>
    </xf>
    <xf numFmtId="0" fontId="25" fillId="2" borderId="2" xfId="0" applyFont="1" applyFill="1" applyBorder="1" applyAlignment="1">
      <alignment horizontal="left"/>
    </xf>
    <xf numFmtId="0" fontId="25" fillId="2" borderId="0" xfId="0" applyFont="1" applyFill="1" applyBorder="1" applyAlignment="1">
      <alignment horizontal="left" vertical="top" wrapText="1"/>
    </xf>
    <xf numFmtId="0" fontId="25" fillId="2" borderId="0" xfId="0" applyFont="1" applyFill="1" applyBorder="1"/>
    <xf numFmtId="0" fontId="39" fillId="2" borderId="0" xfId="0" applyFont="1" applyFill="1" applyBorder="1" applyAlignment="1">
      <alignment horizontal="left"/>
    </xf>
    <xf numFmtId="9" fontId="13" fillId="2" borderId="0" xfId="0" applyNumberFormat="1" applyFont="1" applyFill="1" applyBorder="1" applyAlignment="1">
      <alignment horizontal="center"/>
    </xf>
    <xf numFmtId="0" fontId="40" fillId="2" borderId="0" xfId="0" applyFont="1" applyFill="1"/>
    <xf numFmtId="9" fontId="25" fillId="2" borderId="0" xfId="1" applyFont="1" applyFill="1" applyBorder="1" applyAlignment="1">
      <alignment horizontal="left" vertical="top"/>
    </xf>
    <xf numFmtId="0" fontId="42" fillId="2" borderId="0" xfId="0" applyFont="1" applyFill="1" applyBorder="1" applyAlignment="1">
      <alignment horizontal="left"/>
    </xf>
    <xf numFmtId="0" fontId="2" fillId="2" borderId="0" xfId="0" applyFont="1" applyFill="1" applyAlignment="1">
      <alignment horizontal="left" wrapText="1"/>
    </xf>
    <xf numFmtId="0" fontId="25" fillId="0" borderId="11" xfId="0" applyFont="1" applyFill="1" applyBorder="1" applyAlignment="1">
      <alignment wrapText="1"/>
    </xf>
    <xf numFmtId="0" fontId="25" fillId="0" borderId="0" xfId="0" applyFont="1" applyFill="1" applyBorder="1" applyAlignment="1">
      <alignment wrapText="1"/>
    </xf>
    <xf numFmtId="0" fontId="1" fillId="4" borderId="37" xfId="0" applyFont="1" applyFill="1" applyBorder="1" applyAlignment="1" applyProtection="1">
      <protection locked="0"/>
    </xf>
    <xf numFmtId="0" fontId="1" fillId="2" borderId="0" xfId="0" applyFont="1" applyFill="1" applyBorder="1" applyAlignment="1">
      <alignment horizontal="left"/>
    </xf>
    <xf numFmtId="0" fontId="25" fillId="2" borderId="8" xfId="0" applyFont="1" applyFill="1" applyBorder="1"/>
    <xf numFmtId="0" fontId="25" fillId="2" borderId="0" xfId="0" applyFont="1" applyFill="1" applyBorder="1"/>
    <xf numFmtId="0" fontId="25" fillId="2" borderId="6" xfId="0" applyFont="1" applyFill="1" applyBorder="1"/>
    <xf numFmtId="0" fontId="6" fillId="4" borderId="8" xfId="0" applyFont="1" applyFill="1" applyBorder="1" applyAlignment="1">
      <alignment horizontal="left" vertical="center" wrapText="1"/>
    </xf>
    <xf numFmtId="0" fontId="6" fillId="4" borderId="0" xfId="0" applyFont="1" applyFill="1" applyBorder="1" applyAlignment="1">
      <alignment horizontal="left" vertical="center"/>
    </xf>
    <xf numFmtId="0" fontId="6" fillId="4" borderId="6" xfId="0" applyFont="1" applyFill="1" applyBorder="1" applyAlignment="1">
      <alignment horizontal="left" vertical="center"/>
    </xf>
    <xf numFmtId="0" fontId="25" fillId="2" borderId="7" xfId="0" applyFont="1" applyFill="1" applyBorder="1"/>
    <xf numFmtId="0" fontId="25" fillId="2" borderId="4" xfId="0" applyFont="1" applyFill="1" applyBorder="1"/>
    <xf numFmtId="0" fontId="37" fillId="2" borderId="0" xfId="0" applyFont="1" applyFill="1" applyBorder="1" applyAlignment="1" applyProtection="1">
      <alignment vertical="center" wrapText="1"/>
      <protection locked="0"/>
    </xf>
    <xf numFmtId="0" fontId="6" fillId="0" borderId="0" xfId="0" applyFont="1" applyBorder="1" applyAlignment="1">
      <alignment horizontal="left" vertical="justify"/>
    </xf>
    <xf numFmtId="0" fontId="29" fillId="0" borderId="8" xfId="0" applyFont="1" applyBorder="1" applyAlignment="1">
      <alignment horizontal="center"/>
    </xf>
    <xf numFmtId="0" fontId="25" fillId="0" borderId="6" xfId="0" applyFont="1" applyBorder="1" applyAlignment="1">
      <alignment horizontal="center"/>
    </xf>
    <xf numFmtId="0" fontId="6" fillId="0" borderId="8" xfId="0" applyFont="1" applyBorder="1" applyAlignment="1">
      <alignment horizontal="left" vertical="justify" wrapText="1"/>
    </xf>
    <xf numFmtId="0" fontId="6" fillId="0" borderId="6" xfId="0" applyFont="1" applyBorder="1" applyAlignment="1">
      <alignment horizontal="left" vertical="justify"/>
    </xf>
    <xf numFmtId="0" fontId="25" fillId="0" borderId="0" xfId="0" applyFont="1" applyBorder="1" applyAlignment="1">
      <alignment horizontal="center"/>
    </xf>
    <xf numFmtId="0" fontId="25" fillId="2" borderId="0" xfId="0" applyFont="1" applyFill="1" applyBorder="1" applyAlignment="1" applyProtection="1">
      <alignment horizontal="center"/>
    </xf>
    <xf numFmtId="0" fontId="1" fillId="2" borderId="0" xfId="0" applyFont="1" applyFill="1" applyBorder="1" applyAlignment="1">
      <alignment vertical="center" wrapText="1"/>
    </xf>
    <xf numFmtId="0" fontId="1" fillId="2" borderId="0" xfId="0" applyFont="1" applyFill="1" applyBorder="1" applyAlignment="1">
      <alignment horizontal="left"/>
    </xf>
    <xf numFmtId="0" fontId="25" fillId="2" borderId="0" xfId="0" applyFont="1" applyFill="1" applyBorder="1" applyAlignment="1">
      <alignment horizontal="center"/>
    </xf>
    <xf numFmtId="0" fontId="48" fillId="2" borderId="0" xfId="0" applyFont="1" applyFill="1"/>
    <xf numFmtId="0" fontId="1" fillId="0" borderId="0" xfId="0" applyFont="1" applyFill="1" applyBorder="1" applyAlignment="1">
      <alignment horizontal="center" vertical="center" wrapText="1"/>
    </xf>
    <xf numFmtId="0" fontId="25" fillId="0" borderId="0" xfId="0" applyFont="1" applyFill="1" applyAlignment="1">
      <alignment horizontal="left"/>
    </xf>
    <xf numFmtId="0" fontId="0" fillId="0" borderId="0" xfId="0" applyFill="1" applyAlignment="1">
      <alignment horizontal="left"/>
    </xf>
    <xf numFmtId="0" fontId="32" fillId="0" borderId="0" xfId="0" applyFont="1" applyFill="1" applyAlignment="1">
      <alignment vertical="center"/>
    </xf>
    <xf numFmtId="0" fontId="1" fillId="0" borderId="0" xfId="0" applyFont="1" applyFill="1" applyAlignment="1">
      <alignment vertical="top" wrapText="1"/>
    </xf>
    <xf numFmtId="0" fontId="1" fillId="0" borderId="0" xfId="0" applyFont="1" applyFill="1" applyAlignment="1">
      <alignment vertical="center" wrapText="1"/>
    </xf>
    <xf numFmtId="0" fontId="1" fillId="0" borderId="0" xfId="0" applyFont="1" applyFill="1" applyAlignment="1">
      <alignment horizontal="left" vertical="top" wrapText="1"/>
    </xf>
    <xf numFmtId="0" fontId="49" fillId="4" borderId="8" xfId="0" applyFont="1" applyFill="1" applyBorder="1"/>
    <xf numFmtId="0" fontId="49" fillId="4" borderId="0" xfId="0" applyFont="1" applyFill="1" applyBorder="1"/>
    <xf numFmtId="0" fontId="49" fillId="4" borderId="6" xfId="0" applyFont="1" applyFill="1" applyBorder="1"/>
    <xf numFmtId="0" fontId="49" fillId="4" borderId="7" xfId="0" applyFont="1" applyFill="1" applyBorder="1"/>
    <xf numFmtId="0" fontId="49" fillId="4" borderId="5" xfId="0" applyFont="1" applyFill="1" applyBorder="1"/>
    <xf numFmtId="0" fontId="49" fillId="4" borderId="4" xfId="0" applyFont="1" applyFill="1" applyBorder="1"/>
    <xf numFmtId="0" fontId="50" fillId="2" borderId="0" xfId="0" applyFont="1" applyFill="1"/>
    <xf numFmtId="0" fontId="50" fillId="0" borderId="0" xfId="0" applyFont="1"/>
    <xf numFmtId="0" fontId="48" fillId="2" borderId="0" xfId="0" applyFont="1" applyFill="1"/>
    <xf numFmtId="0" fontId="25" fillId="2" borderId="0" xfId="0" applyFont="1" applyFill="1"/>
    <xf numFmtId="0" fontId="48" fillId="2" borderId="0" xfId="0" applyFont="1" applyFill="1"/>
    <xf numFmtId="0" fontId="48" fillId="2" borderId="0" xfId="0" applyFont="1" applyFill="1"/>
    <xf numFmtId="0" fontId="48" fillId="2" borderId="0" xfId="0" applyFont="1" applyFill="1"/>
    <xf numFmtId="0" fontId="47" fillId="2" borderId="0" xfId="0" applyFont="1" applyFill="1"/>
    <xf numFmtId="0" fontId="53" fillId="2" borderId="0" xfId="0" applyFont="1" applyFill="1"/>
    <xf numFmtId="0" fontId="1" fillId="2" borderId="0" xfId="0" applyFont="1" applyFill="1" applyBorder="1" applyAlignment="1">
      <alignment horizontal="left" vertical="center" wrapText="1"/>
    </xf>
    <xf numFmtId="0" fontId="1" fillId="2" borderId="0" xfId="0" applyFont="1" applyFill="1" applyBorder="1" applyAlignment="1">
      <alignment horizontal="left"/>
    </xf>
    <xf numFmtId="0" fontId="1" fillId="2" borderId="0" xfId="0" applyFont="1" applyFill="1" applyBorder="1" applyAlignment="1">
      <alignment horizontal="left" wrapText="1"/>
    </xf>
    <xf numFmtId="0" fontId="48" fillId="2" borderId="0" xfId="0" applyFont="1" applyFill="1"/>
    <xf numFmtId="0" fontId="10" fillId="4" borderId="0" xfId="3" applyFill="1" applyBorder="1" applyAlignment="1">
      <alignment vertical="center"/>
    </xf>
    <xf numFmtId="0" fontId="10" fillId="3" borderId="13" xfId="3" applyFill="1" applyBorder="1" applyAlignment="1">
      <alignment vertical="center"/>
    </xf>
    <xf numFmtId="0" fontId="10" fillId="3" borderId="22" xfId="3" applyFont="1" applyFill="1" applyBorder="1" applyAlignment="1">
      <alignment vertical="center"/>
    </xf>
    <xf numFmtId="0" fontId="10" fillId="3" borderId="24" xfId="3" applyFill="1" applyBorder="1" applyAlignment="1">
      <alignment vertical="center"/>
    </xf>
    <xf numFmtId="0" fontId="13" fillId="9" borderId="0" xfId="0" applyFont="1" applyFill="1"/>
    <xf numFmtId="0" fontId="10" fillId="9" borderId="0" xfId="3" applyFont="1" applyFill="1"/>
    <xf numFmtId="0" fontId="10" fillId="3" borderId="31" xfId="3" applyFont="1" applyFill="1" applyBorder="1" applyAlignment="1">
      <alignment vertical="center"/>
    </xf>
    <xf numFmtId="0" fontId="10" fillId="2" borderId="12" xfId="3" applyFill="1" applyBorder="1" applyAlignment="1">
      <alignment vertical="center" shrinkToFit="1"/>
    </xf>
    <xf numFmtId="0" fontId="10" fillId="2" borderId="13" xfId="3" applyFill="1" applyBorder="1" applyAlignment="1">
      <alignment vertical="center" shrinkToFit="1"/>
    </xf>
    <xf numFmtId="0" fontId="10" fillId="2" borderId="18" xfId="3" applyFill="1" applyBorder="1" applyAlignment="1">
      <alignment vertical="center" shrinkToFit="1"/>
    </xf>
    <xf numFmtId="0" fontId="0" fillId="0" borderId="0" xfId="0" applyAlignment="1">
      <alignment wrapText="1"/>
    </xf>
    <xf numFmtId="0" fontId="0" fillId="2" borderId="0" xfId="0" applyFill="1" applyProtection="1"/>
    <xf numFmtId="0" fontId="54" fillId="2" borderId="0" xfId="0" applyFont="1" applyFill="1" applyBorder="1" applyAlignment="1" applyProtection="1">
      <alignment horizontal="center" vertical="center"/>
    </xf>
    <xf numFmtId="0" fontId="54" fillId="2" borderId="0" xfId="0" applyFont="1" applyFill="1" applyAlignment="1" applyProtection="1">
      <alignment horizontal="left" vertical="center"/>
    </xf>
    <xf numFmtId="0" fontId="55" fillId="2" borderId="0" xfId="0" applyFont="1" applyFill="1" applyAlignment="1" applyProtection="1">
      <alignment horizontal="left" vertical="center" indent="1"/>
    </xf>
    <xf numFmtId="0" fontId="55" fillId="2" borderId="0" xfId="0" applyFont="1" applyFill="1" applyBorder="1" applyAlignment="1" applyProtection="1">
      <alignment horizontal="left" vertical="center" indent="1"/>
    </xf>
    <xf numFmtId="0" fontId="56" fillId="2" borderId="0" xfId="0" applyFont="1" applyFill="1" applyAlignment="1" applyProtection="1">
      <alignment horizontal="left" vertical="center" indent="3"/>
    </xf>
    <xf numFmtId="0" fontId="0" fillId="2" borderId="0" xfId="0" quotePrefix="1" applyFill="1" applyProtection="1"/>
    <xf numFmtId="0" fontId="56" fillId="2" borderId="0" xfId="0" applyFont="1" applyFill="1" applyAlignment="1" applyProtection="1">
      <alignment horizontal="justify" vertical="center"/>
    </xf>
    <xf numFmtId="0" fontId="57" fillId="2" borderId="0" xfId="0" applyFont="1" applyFill="1" applyAlignment="1" applyProtection="1">
      <alignment horizontal="justify" vertical="center"/>
    </xf>
    <xf numFmtId="0" fontId="58" fillId="2" borderId="0" xfId="0" applyFont="1" applyFill="1" applyAlignment="1" applyProtection="1">
      <alignment horizontal="justify" vertical="center"/>
    </xf>
    <xf numFmtId="0" fontId="58" fillId="2" borderId="0" xfId="0" applyFont="1" applyFill="1" applyAlignment="1" applyProtection="1">
      <alignment horizontal="left" vertical="center" indent="9"/>
    </xf>
    <xf numFmtId="0" fontId="60" fillId="2" borderId="0" xfId="0" applyFont="1" applyFill="1" applyAlignment="1" applyProtection="1">
      <alignment horizontal="left" vertical="center" indent="14"/>
    </xf>
    <xf numFmtId="0" fontId="60" fillId="2" borderId="0" xfId="0" applyFont="1" applyFill="1" applyAlignment="1" applyProtection="1">
      <alignment horizontal="left" vertical="center" wrapText="1" indent="14"/>
    </xf>
    <xf numFmtId="0" fontId="55" fillId="2" borderId="0" xfId="0" applyFont="1" applyFill="1" applyAlignment="1" applyProtection="1">
      <alignment vertical="center"/>
    </xf>
    <xf numFmtId="0" fontId="0" fillId="2" borderId="0" xfId="0" applyFill="1" applyBorder="1" applyAlignment="1" applyProtection="1"/>
    <xf numFmtId="0" fontId="61" fillId="2" borderId="0" xfId="0" applyFont="1" applyFill="1" applyAlignment="1" applyProtection="1">
      <alignment horizontal="right"/>
    </xf>
    <xf numFmtId="0" fontId="0" fillId="4" borderId="0" xfId="0" applyFill="1" applyProtection="1"/>
    <xf numFmtId="0" fontId="6" fillId="4" borderId="0" xfId="0" applyNumberFormat="1" applyFont="1" applyFill="1" applyBorder="1" applyAlignment="1" applyProtection="1">
      <alignment horizontal="center" vertical="center"/>
    </xf>
    <xf numFmtId="0" fontId="6" fillId="4" borderId="0" xfId="0" applyNumberFormat="1" applyFont="1" applyFill="1" applyBorder="1" applyAlignment="1" applyProtection="1">
      <alignment horizontal="left" vertical="center"/>
    </xf>
    <xf numFmtId="0" fontId="54" fillId="2" borderId="0" xfId="0" applyFont="1" applyFill="1" applyBorder="1" applyAlignment="1">
      <alignment horizontal="center" vertical="center"/>
    </xf>
    <xf numFmtId="0" fontId="54" fillId="2" borderId="0" xfId="0" applyFont="1" applyFill="1" applyAlignment="1">
      <alignment horizontal="left" vertical="center"/>
    </xf>
    <xf numFmtId="0" fontId="55" fillId="2" borderId="0" xfId="0" applyFont="1" applyFill="1" applyBorder="1" applyAlignment="1">
      <alignment horizontal="left" vertical="center" indent="1"/>
    </xf>
    <xf numFmtId="0" fontId="0" fillId="2" borderId="0" xfId="0" applyFill="1" applyAlignment="1">
      <alignment horizontal="left"/>
    </xf>
    <xf numFmtId="0" fontId="55" fillId="2" borderId="0" xfId="0" applyFont="1" applyFill="1" applyAlignment="1">
      <alignment horizontal="left" vertical="center" indent="1"/>
    </xf>
    <xf numFmtId="0" fontId="56" fillId="2" borderId="0" xfId="0" applyFont="1" applyFill="1" applyAlignment="1">
      <alignment horizontal="left" vertical="center" indent="3"/>
    </xf>
    <xf numFmtId="0" fontId="0" fillId="2" borderId="0" xfId="0" quotePrefix="1" applyFill="1"/>
    <xf numFmtId="0" fontId="56" fillId="2" borderId="0" xfId="0" applyFont="1" applyFill="1" applyAlignment="1">
      <alignment horizontal="justify" vertical="center"/>
    </xf>
    <xf numFmtId="0" fontId="57" fillId="2" borderId="0" xfId="0" applyFont="1" applyFill="1" applyAlignment="1">
      <alignment horizontal="justify" vertical="center"/>
    </xf>
    <xf numFmtId="0" fontId="0" fillId="2" borderId="0" xfId="0" applyFill="1" applyAlignment="1">
      <alignment wrapText="1"/>
    </xf>
    <xf numFmtId="0" fontId="58" fillId="2" borderId="0" xfId="0" applyFont="1" applyFill="1" applyAlignment="1">
      <alignment horizontal="justify" vertical="center"/>
    </xf>
    <xf numFmtId="0" fontId="58" fillId="2" borderId="0" xfId="0" applyFont="1" applyFill="1" applyAlignment="1">
      <alignment horizontal="left" vertical="center" indent="9"/>
    </xf>
    <xf numFmtId="0" fontId="60" fillId="2" borderId="0" xfId="0" applyFont="1" applyFill="1" applyAlignment="1">
      <alignment horizontal="left" vertical="center" indent="14"/>
    </xf>
    <xf numFmtId="0" fontId="60" fillId="2" borderId="0" xfId="0" applyFont="1" applyFill="1" applyAlignment="1">
      <alignment horizontal="left" vertical="center" wrapText="1" indent="14"/>
    </xf>
    <xf numFmtId="0" fontId="64" fillId="2" borderId="0" xfId="0" quotePrefix="1" applyFont="1" applyFill="1"/>
    <xf numFmtId="0" fontId="55" fillId="2" borderId="0" xfId="0" applyFont="1" applyFill="1" applyAlignment="1">
      <alignment horizontal="justify" vertical="center"/>
    </xf>
    <xf numFmtId="0" fontId="61" fillId="2" borderId="0" xfId="0" applyFont="1" applyFill="1" applyAlignment="1">
      <alignment horizontal="right"/>
    </xf>
    <xf numFmtId="0" fontId="25" fillId="0" borderId="8" xfId="0" applyFont="1" applyBorder="1" applyAlignment="1">
      <alignment horizontal="center"/>
    </xf>
    <xf numFmtId="0" fontId="17" fillId="0" borderId="9" xfId="0" applyFont="1" applyBorder="1" applyAlignment="1">
      <alignment horizontal="left"/>
    </xf>
    <xf numFmtId="0" fontId="69" fillId="0" borderId="11" xfId="0" applyFont="1" applyBorder="1" applyAlignment="1">
      <alignment horizontal="left"/>
    </xf>
    <xf numFmtId="0" fontId="69" fillId="0" borderId="10" xfId="0" applyFont="1" applyBorder="1" applyAlignment="1">
      <alignment horizontal="left"/>
    </xf>
    <xf numFmtId="0" fontId="31" fillId="0" borderId="0" xfId="0" applyFont="1" applyBorder="1" applyAlignment="1">
      <alignment horizontal="left"/>
    </xf>
    <xf numFmtId="0" fontId="17" fillId="0" borderId="9" xfId="0" applyFont="1" applyFill="1" applyBorder="1"/>
    <xf numFmtId="0" fontId="36" fillId="0" borderId="11" xfId="0" applyFont="1" applyBorder="1" applyAlignment="1">
      <alignment horizontal="left" vertical="center"/>
    </xf>
    <xf numFmtId="0" fontId="36" fillId="0" borderId="10" xfId="0" applyFont="1" applyBorder="1" applyAlignment="1">
      <alignment horizontal="left" vertical="center"/>
    </xf>
    <xf numFmtId="0" fontId="36" fillId="0" borderId="7" xfId="0" applyFont="1" applyBorder="1" applyAlignment="1">
      <alignment horizontal="left" vertical="center"/>
    </xf>
    <xf numFmtId="0" fontId="36" fillId="0" borderId="5" xfId="0" applyFont="1" applyBorder="1" applyAlignment="1">
      <alignment horizontal="left" vertical="center"/>
    </xf>
    <xf numFmtId="0" fontId="36" fillId="0" borderId="4" xfId="0" applyFont="1" applyBorder="1" applyAlignment="1">
      <alignment horizontal="left" vertical="center"/>
    </xf>
    <xf numFmtId="0" fontId="36" fillId="0" borderId="8" xfId="0" applyFont="1" applyBorder="1" applyAlignment="1">
      <alignment horizontal="left" vertical="center"/>
    </xf>
    <xf numFmtId="0" fontId="36" fillId="0" borderId="0" xfId="0" applyFont="1" applyBorder="1" applyAlignment="1">
      <alignment horizontal="left" vertical="center"/>
    </xf>
    <xf numFmtId="0" fontId="36" fillId="0" borderId="6" xfId="0" applyFont="1" applyBorder="1" applyAlignment="1">
      <alignment horizontal="left" vertical="center"/>
    </xf>
    <xf numFmtId="0" fontId="70" fillId="0" borderId="0" xfId="0" applyFont="1" applyBorder="1" applyAlignment="1">
      <alignment horizontal="left" vertical="center"/>
    </xf>
    <xf numFmtId="0" fontId="17" fillId="0" borderId="9" xfId="0" applyFont="1" applyBorder="1" applyAlignment="1">
      <alignment horizontal="left" vertical="center"/>
    </xf>
    <xf numFmtId="0" fontId="70" fillId="0" borderId="0" xfId="0" applyFont="1" applyFill="1" applyBorder="1"/>
    <xf numFmtId="0" fontId="64" fillId="2" borderId="0" xfId="0" applyFont="1" applyFill="1" applyProtection="1"/>
    <xf numFmtId="0" fontId="64" fillId="2" borderId="0" xfId="0" applyFont="1" applyFill="1"/>
    <xf numFmtId="0" fontId="0" fillId="0" borderId="37" xfId="0" applyFill="1" applyBorder="1" applyAlignment="1" applyProtection="1">
      <alignment horizontal="center" vertical="center"/>
      <protection locked="0"/>
    </xf>
    <xf numFmtId="0" fontId="0" fillId="2" borderId="0" xfId="0" applyFill="1" applyAlignment="1" applyProtection="1">
      <alignment horizontal="center" vertical="center"/>
    </xf>
    <xf numFmtId="0" fontId="0" fillId="2" borderId="0" xfId="0" applyFill="1" applyAlignment="1" applyProtection="1">
      <alignment vertical="center"/>
    </xf>
    <xf numFmtId="0" fontId="0" fillId="2" borderId="0" xfId="0" applyFill="1" applyAlignment="1" applyProtection="1">
      <alignment horizontal="left" vertical="top"/>
    </xf>
    <xf numFmtId="0" fontId="76" fillId="2" borderId="0" xfId="0" applyFont="1" applyFill="1" applyAlignment="1" applyProtection="1">
      <alignment horizontal="center" vertical="center"/>
    </xf>
    <xf numFmtId="0" fontId="0" fillId="2" borderId="0" xfId="0" applyFill="1" applyAlignment="1" applyProtection="1">
      <alignment horizontal="left" vertical="center"/>
    </xf>
    <xf numFmtId="0" fontId="0" fillId="0" borderId="0" xfId="0" applyProtection="1"/>
    <xf numFmtId="0" fontId="0" fillId="0" borderId="0" xfId="0" applyAlignment="1" applyProtection="1">
      <alignment horizontal="center" vertical="center"/>
    </xf>
    <xf numFmtId="1" fontId="1" fillId="0" borderId="34" xfId="0" applyNumberFormat="1" applyFont="1" applyFill="1" applyBorder="1" applyAlignment="1" applyProtection="1">
      <alignment horizontal="center" vertical="center" wrapText="1"/>
      <protection locked="0"/>
    </xf>
    <xf numFmtId="1" fontId="1" fillId="0" borderId="20" xfId="0" applyNumberFormat="1" applyFont="1" applyFill="1" applyBorder="1" applyAlignment="1" applyProtection="1">
      <alignment horizontal="center" vertical="center" wrapText="1"/>
      <protection locked="0"/>
    </xf>
    <xf numFmtId="1" fontId="1" fillId="0" borderId="21" xfId="0" applyNumberFormat="1" applyFont="1" applyFill="1" applyBorder="1" applyAlignment="1" applyProtection="1">
      <alignment horizontal="center" vertical="center" wrapText="1"/>
      <protection locked="0"/>
    </xf>
    <xf numFmtId="0" fontId="6" fillId="0" borderId="0" xfId="0" applyFont="1" applyBorder="1" applyAlignment="1">
      <alignment horizontal="left" vertical="justify"/>
    </xf>
    <xf numFmtId="0" fontId="6" fillId="0" borderId="0" xfId="0" applyFont="1" applyBorder="1" applyAlignment="1">
      <alignment horizontal="left" vertical="center"/>
    </xf>
    <xf numFmtId="0" fontId="1" fillId="6" borderId="0" xfId="0" applyFont="1" applyFill="1" applyBorder="1" applyAlignment="1">
      <alignment horizontal="center" vertical="center" wrapText="1"/>
    </xf>
    <xf numFmtId="0" fontId="27" fillId="2" borderId="9" xfId="0" applyFont="1" applyFill="1" applyBorder="1" applyAlignment="1">
      <alignment horizontal="center"/>
    </xf>
    <xf numFmtId="0" fontId="27" fillId="2" borderId="11" xfId="0" applyFont="1" applyFill="1" applyBorder="1" applyAlignment="1">
      <alignment horizontal="center"/>
    </xf>
    <xf numFmtId="0" fontId="27" fillId="2" borderId="10" xfId="0" applyFont="1" applyFill="1" applyBorder="1" applyAlignment="1">
      <alignment horizontal="center"/>
    </xf>
    <xf numFmtId="0" fontId="25" fillId="2" borderId="8" xfId="0" applyFont="1" applyFill="1" applyBorder="1" applyAlignment="1">
      <alignment horizontal="left"/>
    </xf>
    <xf numFmtId="0" fontId="25" fillId="2" borderId="0" xfId="0" applyFont="1" applyFill="1" applyBorder="1" applyAlignment="1">
      <alignment horizontal="left"/>
    </xf>
    <xf numFmtId="0" fontId="17" fillId="0" borderId="34" xfId="0" applyFont="1" applyBorder="1" applyAlignment="1" applyProtection="1">
      <alignment horizontal="left" wrapText="1"/>
      <protection locked="0"/>
    </xf>
    <xf numFmtId="0" fontId="17" fillId="0" borderId="20" xfId="0" applyFont="1" applyBorder="1" applyAlignment="1" applyProtection="1">
      <alignment horizontal="left" wrapText="1"/>
      <protection locked="0"/>
    </xf>
    <xf numFmtId="0" fontId="17" fillId="0" borderId="21" xfId="0" applyFont="1" applyBorder="1" applyAlignment="1" applyProtection="1">
      <alignment horizontal="left" wrapText="1"/>
      <protection locked="0"/>
    </xf>
    <xf numFmtId="0" fontId="17" fillId="0" borderId="34" xfId="0" applyFont="1" applyBorder="1" applyAlignment="1" applyProtection="1">
      <alignment horizontal="left"/>
      <protection locked="0"/>
    </xf>
    <xf numFmtId="0" fontId="17" fillId="0" borderId="20" xfId="0" applyFont="1" applyBorder="1" applyAlignment="1" applyProtection="1">
      <alignment horizontal="left"/>
      <protection locked="0"/>
    </xf>
    <xf numFmtId="0" fontId="17" fillId="0" borderId="21" xfId="0" applyFont="1" applyBorder="1" applyAlignment="1" applyProtection="1">
      <alignment horizontal="left"/>
      <protection locked="0"/>
    </xf>
    <xf numFmtId="14" fontId="17" fillId="0" borderId="34" xfId="0" applyNumberFormat="1" applyFont="1" applyBorder="1" applyAlignment="1" applyProtection="1">
      <alignment horizontal="center"/>
      <protection locked="0"/>
    </xf>
    <xf numFmtId="14" fontId="17" fillId="0" borderId="20" xfId="0" applyNumberFormat="1" applyFont="1" applyBorder="1" applyAlignment="1" applyProtection="1">
      <alignment horizontal="center"/>
      <protection locked="0"/>
    </xf>
    <xf numFmtId="14" fontId="17" fillId="0" borderId="29" xfId="0" applyNumberFormat="1" applyFont="1" applyBorder="1" applyAlignment="1" applyProtection="1">
      <alignment horizontal="center"/>
      <protection locked="0"/>
    </xf>
    <xf numFmtId="0" fontId="1" fillId="2" borderId="0" xfId="0" applyFont="1" applyFill="1" applyBorder="1" applyAlignment="1">
      <alignment horizontal="center" vertical="center" wrapText="1"/>
    </xf>
    <xf numFmtId="0" fontId="1" fillId="2" borderId="33" xfId="0" applyFont="1" applyFill="1" applyBorder="1" applyAlignment="1">
      <alignment horizontal="center" vertical="center" wrapText="1"/>
    </xf>
    <xf numFmtId="9" fontId="1" fillId="0" borderId="34" xfId="1" applyFont="1" applyFill="1" applyBorder="1" applyAlignment="1" applyProtection="1">
      <alignment horizontal="left" vertical="center" wrapText="1"/>
      <protection locked="0"/>
    </xf>
    <xf numFmtId="9" fontId="1" fillId="0" borderId="20" xfId="1" applyFont="1" applyFill="1" applyBorder="1" applyAlignment="1" applyProtection="1">
      <alignment horizontal="left" vertical="center" wrapText="1"/>
      <protection locked="0"/>
    </xf>
    <xf numFmtId="9" fontId="1" fillId="0" borderId="21" xfId="1" applyFont="1" applyFill="1" applyBorder="1" applyAlignment="1" applyProtection="1">
      <alignment horizontal="left" vertical="center" wrapText="1"/>
      <protection locked="0"/>
    </xf>
    <xf numFmtId="0" fontId="6" fillId="0" borderId="34" xfId="0" applyFont="1" applyFill="1" applyBorder="1" applyAlignment="1" applyProtection="1">
      <alignment horizontal="left" vertical="center" wrapText="1"/>
      <protection locked="0"/>
    </xf>
    <xf numFmtId="0" fontId="6" fillId="0" borderId="20" xfId="0" applyFont="1" applyFill="1" applyBorder="1" applyAlignment="1" applyProtection="1">
      <alignment horizontal="left" vertical="center" wrapText="1"/>
      <protection locked="0"/>
    </xf>
    <xf numFmtId="0" fontId="1" fillId="2" borderId="0" xfId="0" applyFont="1" applyFill="1" applyBorder="1" applyAlignment="1">
      <alignment horizontal="left" vertical="center" wrapText="1"/>
    </xf>
    <xf numFmtId="0" fontId="1" fillId="4" borderId="23"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1" fillId="4" borderId="27" xfId="0" applyFont="1" applyFill="1" applyBorder="1" applyAlignment="1" applyProtection="1">
      <alignment horizontal="left" vertical="top" wrapText="1"/>
      <protection locked="0"/>
    </xf>
    <xf numFmtId="0" fontId="1" fillId="4" borderId="22" xfId="0" applyFont="1" applyFill="1" applyBorder="1" applyAlignment="1" applyProtection="1">
      <alignment horizontal="left" vertical="top" wrapText="1"/>
      <protection locked="0"/>
    </xf>
    <xf numFmtId="0" fontId="1" fillId="4" borderId="13" xfId="0" applyFont="1" applyFill="1" applyBorder="1" applyAlignment="1" applyProtection="1">
      <alignment horizontal="left" vertical="top" wrapText="1"/>
      <protection locked="0"/>
    </xf>
    <xf numFmtId="0" fontId="1" fillId="4" borderId="18" xfId="0" applyFont="1" applyFill="1" applyBorder="1" applyAlignment="1" applyProtection="1">
      <alignment horizontal="left" vertical="top" wrapText="1"/>
      <protection locked="0"/>
    </xf>
    <xf numFmtId="0" fontId="1" fillId="0" borderId="37" xfId="0" applyFont="1" applyFill="1" applyBorder="1" applyAlignment="1" applyProtection="1">
      <alignment horizontal="left" vertical="center" wrapText="1"/>
      <protection locked="0"/>
    </xf>
    <xf numFmtId="0" fontId="1" fillId="0" borderId="37" xfId="0" applyFont="1" applyFill="1" applyBorder="1" applyAlignment="1">
      <alignment horizontal="left" vertical="center" wrapText="1"/>
    </xf>
    <xf numFmtId="0" fontId="1" fillId="0" borderId="37"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8" fillId="0" borderId="34" xfId="2" applyBorder="1" applyAlignment="1" applyProtection="1">
      <alignment horizontal="left"/>
      <protection locked="0"/>
    </xf>
    <xf numFmtId="0" fontId="1" fillId="0" borderId="20" xfId="0" applyFont="1" applyBorder="1" applyAlignment="1" applyProtection="1">
      <alignment horizontal="left"/>
      <protection locked="0"/>
    </xf>
    <xf numFmtId="0" fontId="1" fillId="0" borderId="21" xfId="0" applyFont="1" applyBorder="1" applyAlignment="1" applyProtection="1">
      <alignment horizontal="left"/>
      <protection locked="0"/>
    </xf>
    <xf numFmtId="0" fontId="1" fillId="2" borderId="33" xfId="0" applyFont="1" applyFill="1" applyBorder="1" applyAlignment="1">
      <alignment horizontal="left" vertical="center" wrapText="1"/>
    </xf>
    <xf numFmtId="0" fontId="1" fillId="4" borderId="34" xfId="0" applyFont="1" applyFill="1" applyBorder="1" applyAlignment="1" applyProtection="1">
      <alignment horizontal="center" vertical="center" wrapText="1"/>
      <protection locked="0"/>
    </xf>
    <xf numFmtId="0" fontId="1" fillId="4" borderId="20" xfId="0" applyFont="1" applyFill="1" applyBorder="1" applyAlignment="1" applyProtection="1">
      <alignment horizontal="center" vertical="center" wrapText="1"/>
      <protection locked="0"/>
    </xf>
    <xf numFmtId="0" fontId="1" fillId="4" borderId="21" xfId="0" applyFont="1" applyFill="1" applyBorder="1" applyAlignment="1" applyProtection="1">
      <alignment horizontal="center" vertical="center" wrapText="1"/>
      <protection locked="0"/>
    </xf>
    <xf numFmtId="0" fontId="51" fillId="4" borderId="9" xfId="0" applyFont="1" applyFill="1" applyBorder="1" applyAlignment="1">
      <alignment horizontal="center"/>
    </xf>
    <xf numFmtId="0" fontId="51" fillId="4" borderId="11" xfId="0" applyFont="1" applyFill="1" applyBorder="1" applyAlignment="1">
      <alignment horizontal="center"/>
    </xf>
    <xf numFmtId="0" fontId="51" fillId="4" borderId="10" xfId="0" applyFont="1" applyFill="1" applyBorder="1" applyAlignment="1">
      <alignment horizontal="center"/>
    </xf>
    <xf numFmtId="0" fontId="24" fillId="5" borderId="34" xfId="0" applyFont="1" applyFill="1" applyBorder="1" applyAlignment="1">
      <alignment horizontal="center" vertical="center" wrapText="1"/>
    </xf>
    <xf numFmtId="0" fontId="24" fillId="5" borderId="20" xfId="0" applyFont="1" applyFill="1" applyBorder="1" applyAlignment="1">
      <alignment horizontal="center" vertical="center" wrapText="1"/>
    </xf>
    <xf numFmtId="0" fontId="24" fillId="5" borderId="21" xfId="0" applyFont="1" applyFill="1" applyBorder="1" applyAlignment="1">
      <alignment horizontal="center" vertical="center" wrapText="1"/>
    </xf>
    <xf numFmtId="0" fontId="1" fillId="0" borderId="34" xfId="0" applyFont="1" applyFill="1" applyBorder="1" applyAlignment="1" applyProtection="1">
      <alignment horizontal="left" vertical="center" wrapText="1"/>
      <protection locked="0"/>
    </xf>
    <xf numFmtId="0" fontId="1" fillId="0" borderId="20" xfId="0" applyFont="1" applyFill="1" applyBorder="1" applyAlignment="1" applyProtection="1">
      <alignment horizontal="left" vertical="center" wrapText="1"/>
      <protection locked="0"/>
    </xf>
    <xf numFmtId="0" fontId="1" fillId="0" borderId="21" xfId="0" applyFont="1" applyFill="1" applyBorder="1" applyAlignment="1" applyProtection="1">
      <alignment horizontal="left" vertical="center" wrapText="1"/>
      <protection locked="0"/>
    </xf>
    <xf numFmtId="14" fontId="21" fillId="8" borderId="34" xfId="0" applyNumberFormat="1" applyFont="1" applyFill="1" applyBorder="1" applyAlignment="1" applyProtection="1">
      <alignment horizontal="center"/>
      <protection locked="0"/>
    </xf>
    <xf numFmtId="14" fontId="21" fillId="8" borderId="20" xfId="0" applyNumberFormat="1" applyFont="1" applyFill="1" applyBorder="1" applyAlignment="1" applyProtection="1">
      <alignment horizontal="center"/>
      <protection locked="0"/>
    </xf>
    <xf numFmtId="14" fontId="21" fillId="8" borderId="29" xfId="0" applyNumberFormat="1" applyFont="1" applyFill="1" applyBorder="1" applyAlignment="1" applyProtection="1">
      <alignment horizontal="center"/>
      <protection locked="0"/>
    </xf>
    <xf numFmtId="0" fontId="1" fillId="2" borderId="0" xfId="0" applyFont="1" applyFill="1" applyBorder="1" applyAlignment="1">
      <alignment vertical="center" wrapText="1"/>
    </xf>
    <xf numFmtId="0" fontId="50" fillId="4" borderId="8" xfId="0" applyFont="1" applyFill="1" applyBorder="1" applyAlignment="1">
      <alignment horizontal="left"/>
    </xf>
    <xf numFmtId="0" fontId="50" fillId="4" borderId="0" xfId="0" applyFont="1" applyFill="1" applyBorder="1" applyAlignment="1">
      <alignment horizontal="left"/>
    </xf>
    <xf numFmtId="0" fontId="21" fillId="8" borderId="34" xfId="0" applyFont="1" applyFill="1" applyBorder="1" applyAlignment="1" applyProtection="1">
      <alignment horizontal="left"/>
      <protection locked="0"/>
    </xf>
    <xf numFmtId="0" fontId="21" fillId="8" borderId="20" xfId="0" applyFont="1" applyFill="1" applyBorder="1" applyAlignment="1" applyProtection="1">
      <alignment horizontal="left"/>
      <protection locked="0"/>
    </xf>
    <xf numFmtId="0" fontId="21" fillId="8" borderId="21" xfId="0" applyFont="1" applyFill="1" applyBorder="1" applyAlignment="1" applyProtection="1">
      <alignment horizontal="left"/>
      <protection locked="0"/>
    </xf>
    <xf numFmtId="0" fontId="68" fillId="0" borderId="8" xfId="0" applyFont="1" applyBorder="1" applyAlignment="1">
      <alignment horizontal="center"/>
    </xf>
    <xf numFmtId="0" fontId="1" fillId="0" borderId="0" xfId="0" applyFont="1" applyBorder="1" applyAlignment="1">
      <alignment horizontal="center"/>
    </xf>
    <xf numFmtId="0" fontId="1" fillId="0" borderId="6" xfId="0" applyFont="1" applyBorder="1" applyAlignment="1">
      <alignment horizontal="center"/>
    </xf>
    <xf numFmtId="0" fontId="6" fillId="0" borderId="8" xfId="0" applyFont="1" applyBorder="1" applyAlignment="1">
      <alignment horizontal="left" vertical="justify" wrapText="1"/>
    </xf>
    <xf numFmtId="0" fontId="6" fillId="0" borderId="6" xfId="0" applyFont="1" applyBorder="1" applyAlignment="1">
      <alignment horizontal="left" vertical="justify"/>
    </xf>
    <xf numFmtId="0" fontId="21" fillId="8" borderId="34" xfId="0" applyFont="1" applyFill="1" applyBorder="1" applyAlignment="1" applyProtection="1">
      <alignment horizontal="left" wrapText="1"/>
      <protection locked="0"/>
    </xf>
    <xf numFmtId="0" fontId="21" fillId="8" borderId="20" xfId="0" applyFont="1" applyFill="1" applyBorder="1" applyAlignment="1" applyProtection="1">
      <alignment horizontal="left" wrapText="1"/>
      <protection locked="0"/>
    </xf>
    <xf numFmtId="0" fontId="21" fillId="8" borderId="21" xfId="0" applyFont="1" applyFill="1" applyBorder="1" applyAlignment="1" applyProtection="1">
      <alignment horizontal="left" wrapText="1"/>
      <protection locked="0"/>
    </xf>
    <xf numFmtId="0" fontId="6" fillId="4" borderId="0" xfId="0" applyFont="1" applyFill="1" applyBorder="1" applyAlignment="1">
      <alignment horizontal="center" vertical="center"/>
    </xf>
    <xf numFmtId="0" fontId="6" fillId="4" borderId="6" xfId="0" applyFont="1" applyFill="1" applyBorder="1" applyAlignment="1">
      <alignment horizontal="center" vertical="center"/>
    </xf>
    <xf numFmtId="0" fontId="1" fillId="6" borderId="0" xfId="0" applyFont="1" applyFill="1" applyBorder="1" applyAlignment="1">
      <alignment horizontal="left" vertical="center" wrapText="1"/>
    </xf>
    <xf numFmtId="3" fontId="1" fillId="0" borderId="34" xfId="0" applyNumberFormat="1" applyFont="1" applyFill="1" applyBorder="1" applyAlignment="1" applyProtection="1">
      <alignment horizontal="left" vertical="center" wrapText="1"/>
      <protection locked="0"/>
    </xf>
    <xf numFmtId="0" fontId="25" fillId="0" borderId="20" xfId="0" applyFont="1" applyFill="1" applyBorder="1" applyAlignment="1" applyProtection="1">
      <alignment horizontal="left" vertical="center" wrapText="1"/>
      <protection locked="0"/>
    </xf>
    <xf numFmtId="0" fontId="1" fillId="0" borderId="20" xfId="0" applyFont="1" applyFill="1" applyBorder="1" applyAlignment="1">
      <alignment horizontal="center" vertical="center" wrapText="1"/>
    </xf>
    <xf numFmtId="0" fontId="25" fillId="0" borderId="21" xfId="0" applyFont="1" applyFill="1" applyBorder="1" applyAlignment="1">
      <alignment horizontal="center" vertical="center" wrapText="1"/>
    </xf>
    <xf numFmtId="0" fontId="1" fillId="0" borderId="34" xfId="0" applyFont="1" applyFill="1" applyBorder="1" applyAlignment="1" applyProtection="1">
      <alignment horizontal="center" vertical="center"/>
      <protection locked="0"/>
    </xf>
    <xf numFmtId="0" fontId="1" fillId="0" borderId="20" xfId="0" applyFont="1" applyFill="1" applyBorder="1" applyAlignment="1" applyProtection="1">
      <alignment horizontal="center" vertical="center"/>
      <protection locked="0"/>
    </xf>
    <xf numFmtId="0" fontId="1" fillId="0" borderId="21" xfId="0" applyFont="1" applyFill="1" applyBorder="1" applyAlignment="1" applyProtection="1">
      <alignment horizontal="center" vertical="center"/>
      <protection locked="0"/>
    </xf>
    <xf numFmtId="0" fontId="1" fillId="2" borderId="0" xfId="0" applyFont="1" applyFill="1" applyBorder="1" applyAlignment="1">
      <alignment horizontal="center" vertical="center"/>
    </xf>
    <xf numFmtId="0" fontId="1" fillId="2" borderId="33" xfId="0" applyFont="1" applyFill="1" applyBorder="1" applyAlignment="1">
      <alignment vertical="center" wrapText="1"/>
    </xf>
    <xf numFmtId="0" fontId="6" fillId="2" borderId="34"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25" fillId="0" borderId="20" xfId="0" applyFont="1" applyBorder="1" applyAlignment="1" applyProtection="1">
      <alignment horizontal="left" vertical="center" wrapText="1"/>
      <protection locked="0"/>
    </xf>
    <xf numFmtId="0" fontId="25" fillId="0" borderId="21" xfId="0" applyFont="1" applyBorder="1" applyAlignment="1" applyProtection="1">
      <alignment horizontal="left" vertical="center" wrapText="1"/>
      <protection locked="0"/>
    </xf>
    <xf numFmtId="0" fontId="25" fillId="0" borderId="34" xfId="0" applyFont="1" applyFill="1" applyBorder="1" applyAlignment="1" applyProtection="1">
      <alignment horizontal="left" vertical="center" wrapText="1"/>
      <protection locked="0"/>
    </xf>
    <xf numFmtId="0" fontId="25" fillId="0" borderId="21" xfId="0" applyFont="1" applyFill="1" applyBorder="1" applyAlignment="1" applyProtection="1">
      <alignment horizontal="left" vertical="center" wrapText="1"/>
      <protection locked="0"/>
    </xf>
    <xf numFmtId="0" fontId="1" fillId="0" borderId="34" xfId="0" applyFont="1" applyFill="1" applyBorder="1" applyAlignment="1">
      <alignment horizontal="center" vertical="center" wrapText="1"/>
    </xf>
    <xf numFmtId="0" fontId="1" fillId="0" borderId="21" xfId="0" applyFont="1" applyFill="1" applyBorder="1" applyAlignment="1">
      <alignment horizontal="center" vertical="center" wrapText="1"/>
    </xf>
    <xf numFmtId="0" fontId="1" fillId="6" borderId="33" xfId="0" applyFont="1" applyFill="1" applyBorder="1" applyAlignment="1">
      <alignment horizontal="left" vertical="center" wrapText="1"/>
    </xf>
    <xf numFmtId="10" fontId="1" fillId="0" borderId="34" xfId="0" applyNumberFormat="1" applyFont="1" applyFill="1" applyBorder="1" applyAlignment="1" applyProtection="1">
      <alignment horizontal="center" vertical="center" wrapText="1"/>
      <protection locked="0"/>
    </xf>
    <xf numFmtId="10" fontId="1" fillId="0" borderId="20" xfId="0" applyNumberFormat="1" applyFont="1" applyFill="1" applyBorder="1" applyAlignment="1" applyProtection="1">
      <alignment horizontal="center" vertical="center" wrapText="1"/>
      <protection locked="0"/>
    </xf>
    <xf numFmtId="10" fontId="1" fillId="0" borderId="21" xfId="0" applyNumberFormat="1" applyFont="1" applyFill="1" applyBorder="1" applyAlignment="1" applyProtection="1">
      <alignment horizontal="center" vertical="center" wrapText="1"/>
      <protection locked="0"/>
    </xf>
    <xf numFmtId="0" fontId="25" fillId="0" borderId="37" xfId="0" applyFont="1" applyBorder="1" applyAlignment="1" applyProtection="1">
      <alignment horizontal="center"/>
      <protection locked="0"/>
    </xf>
    <xf numFmtId="164" fontId="1" fillId="0" borderId="34" xfId="0" applyNumberFormat="1" applyFont="1" applyFill="1" applyBorder="1" applyAlignment="1" applyProtection="1">
      <alignment horizontal="center" vertical="center" wrapText="1"/>
      <protection locked="0"/>
    </xf>
    <xf numFmtId="164" fontId="1" fillId="0" borderId="20" xfId="0" applyNumberFormat="1" applyFont="1" applyFill="1" applyBorder="1" applyAlignment="1" applyProtection="1">
      <alignment horizontal="center" vertical="center" wrapText="1"/>
      <protection locked="0"/>
    </xf>
    <xf numFmtId="164" fontId="1" fillId="0" borderId="21" xfId="0" applyNumberFormat="1" applyFont="1" applyFill="1" applyBorder="1" applyAlignment="1" applyProtection="1">
      <alignment horizontal="center" vertical="center" wrapText="1"/>
      <protection locked="0"/>
    </xf>
    <xf numFmtId="0" fontId="1" fillId="0" borderId="37" xfId="0" applyFont="1" applyBorder="1" applyAlignment="1">
      <alignment horizontal="center"/>
    </xf>
    <xf numFmtId="0" fontId="1" fillId="2" borderId="0" xfId="0" applyFont="1" applyFill="1" applyBorder="1" applyAlignment="1">
      <alignment horizontal="right" vertical="center" wrapText="1"/>
    </xf>
    <xf numFmtId="0" fontId="30" fillId="0" borderId="34" xfId="2" applyFont="1" applyFill="1" applyBorder="1" applyAlignment="1" applyProtection="1">
      <alignment horizontal="left"/>
      <protection locked="0"/>
    </xf>
    <xf numFmtId="0" fontId="1" fillId="0" borderId="20" xfId="0" applyFont="1" applyFill="1" applyBorder="1" applyAlignment="1" applyProtection="1">
      <alignment horizontal="left"/>
      <protection locked="0"/>
    </xf>
    <xf numFmtId="0" fontId="1" fillId="0" borderId="21" xfId="0" applyFont="1" applyFill="1" applyBorder="1" applyAlignment="1" applyProtection="1">
      <alignment horizontal="left"/>
      <protection locked="0"/>
    </xf>
    <xf numFmtId="0" fontId="6" fillId="0" borderId="37" xfId="0" applyFont="1" applyFill="1" applyBorder="1" applyAlignment="1" applyProtection="1">
      <alignment horizontal="left" vertical="center" wrapText="1"/>
      <protection locked="0"/>
    </xf>
    <xf numFmtId="0" fontId="1" fillId="6" borderId="34" xfId="0" applyFont="1" applyFill="1" applyBorder="1" applyAlignment="1">
      <alignment horizontal="center" vertical="center" wrapText="1"/>
    </xf>
    <xf numFmtId="0" fontId="25" fillId="6" borderId="21"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1" fillId="0" borderId="24" xfId="0" applyFont="1" applyFill="1" applyBorder="1" applyAlignment="1">
      <alignment horizontal="center" vertical="center" wrapText="1"/>
    </xf>
    <xf numFmtId="0" fontId="1" fillId="0" borderId="27"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25" fillId="0" borderId="34" xfId="0" applyFont="1" applyBorder="1" applyAlignment="1" applyProtection="1">
      <alignment horizontal="left"/>
      <protection locked="0"/>
    </xf>
    <xf numFmtId="0" fontId="25" fillId="0" borderId="20" xfId="0" applyFont="1" applyBorder="1" applyAlignment="1" applyProtection="1">
      <alignment horizontal="left"/>
      <protection locked="0"/>
    </xf>
    <xf numFmtId="0" fontId="25" fillId="0" borderId="21" xfId="0" applyFont="1" applyBorder="1" applyAlignment="1" applyProtection="1">
      <alignment horizontal="left"/>
      <protection locked="0"/>
    </xf>
    <xf numFmtId="164" fontId="25" fillId="0" borderId="34" xfId="0" applyNumberFormat="1" applyFont="1" applyBorder="1" applyAlignment="1" applyProtection="1">
      <alignment horizontal="center"/>
      <protection locked="0"/>
    </xf>
    <xf numFmtId="164" fontId="25" fillId="0" borderId="20" xfId="0" applyNumberFormat="1" applyFont="1" applyBorder="1" applyAlignment="1" applyProtection="1">
      <alignment horizontal="center"/>
      <protection locked="0"/>
    </xf>
    <xf numFmtId="164" fontId="25" fillId="0" borderId="21" xfId="0" applyNumberFormat="1" applyFont="1" applyBorder="1" applyAlignment="1" applyProtection="1">
      <alignment horizontal="center"/>
      <protection locked="0"/>
    </xf>
    <xf numFmtId="0" fontId="25" fillId="0" borderId="37" xfId="0" applyFont="1" applyBorder="1" applyAlignment="1">
      <alignment horizontal="center"/>
    </xf>
    <xf numFmtId="0" fontId="44" fillId="2" borderId="0" xfId="0" applyFont="1" applyFill="1" applyBorder="1" applyAlignment="1">
      <alignment horizontal="left" vertical="center" wrapText="1"/>
    </xf>
    <xf numFmtId="0" fontId="16" fillId="0" borderId="34" xfId="0" applyFont="1" applyFill="1" applyBorder="1" applyAlignment="1">
      <alignment horizontal="center" vertical="center" wrapText="1"/>
    </xf>
    <xf numFmtId="0" fontId="16" fillId="0" borderId="20" xfId="0" applyFont="1" applyFill="1" applyBorder="1" applyAlignment="1">
      <alignment horizontal="center" vertical="center" wrapText="1"/>
    </xf>
    <xf numFmtId="0" fontId="16" fillId="0" borderId="21" xfId="0" applyFont="1" applyFill="1" applyBorder="1" applyAlignment="1">
      <alignment horizontal="center" vertical="center" wrapText="1"/>
    </xf>
    <xf numFmtId="0" fontId="1" fillId="2" borderId="0" xfId="0" applyFont="1" applyFill="1" applyBorder="1" applyAlignment="1">
      <alignment horizontal="left" vertical="top" wrapText="1"/>
    </xf>
    <xf numFmtId="0" fontId="1" fillId="0" borderId="23" xfId="0" applyFont="1" applyFill="1" applyBorder="1" applyAlignment="1" applyProtection="1">
      <alignment horizontal="left" vertical="top" wrapText="1"/>
      <protection locked="0"/>
    </xf>
    <xf numFmtId="0" fontId="1" fillId="0" borderId="24" xfId="0" applyFont="1" applyFill="1" applyBorder="1" applyAlignment="1" applyProtection="1">
      <alignment horizontal="left" vertical="top" wrapText="1"/>
      <protection locked="0"/>
    </xf>
    <xf numFmtId="0" fontId="1" fillId="0" borderId="27" xfId="0" applyFont="1" applyFill="1" applyBorder="1" applyAlignment="1" applyProtection="1">
      <alignment horizontal="left" vertical="top" wrapText="1"/>
      <protection locked="0"/>
    </xf>
    <xf numFmtId="0" fontId="1" fillId="0" borderId="22" xfId="0" applyFont="1" applyFill="1" applyBorder="1" applyAlignment="1" applyProtection="1">
      <alignment horizontal="left" vertical="top" wrapText="1"/>
      <protection locked="0"/>
    </xf>
    <xf numFmtId="0" fontId="1" fillId="0" borderId="13" xfId="0" applyFont="1" applyFill="1" applyBorder="1" applyAlignment="1" applyProtection="1">
      <alignment horizontal="left" vertical="top" wrapText="1"/>
      <protection locked="0"/>
    </xf>
    <xf numFmtId="0" fontId="1" fillId="0" borderId="18" xfId="0" applyFont="1" applyFill="1" applyBorder="1" applyAlignment="1" applyProtection="1">
      <alignment horizontal="left" vertical="top" wrapText="1"/>
      <protection locked="0"/>
    </xf>
    <xf numFmtId="0" fontId="16" fillId="0" borderId="37" xfId="0" applyFont="1" applyFill="1" applyBorder="1" applyAlignment="1">
      <alignment horizontal="center" vertical="center" wrapText="1"/>
    </xf>
    <xf numFmtId="0" fontId="1" fillId="6" borderId="33" xfId="0" applyFont="1" applyFill="1" applyBorder="1" applyAlignment="1">
      <alignment horizontal="center" vertical="center" wrapText="1"/>
    </xf>
    <xf numFmtId="0" fontId="17" fillId="0" borderId="34" xfId="0" applyFont="1" applyFill="1" applyBorder="1" applyAlignment="1" applyProtection="1">
      <alignment horizontal="left" vertical="center" wrapText="1"/>
      <protection locked="0"/>
    </xf>
    <xf numFmtId="0" fontId="17" fillId="0" borderId="20" xfId="0" applyFont="1" applyFill="1" applyBorder="1" applyAlignment="1" applyProtection="1">
      <alignment horizontal="left" vertical="center" wrapText="1"/>
      <protection locked="0"/>
    </xf>
    <xf numFmtId="0" fontId="17" fillId="0" borderId="21" xfId="0" applyFont="1" applyFill="1" applyBorder="1" applyAlignment="1" applyProtection="1">
      <alignment horizontal="left" vertical="center" wrapText="1"/>
      <protection locked="0"/>
    </xf>
    <xf numFmtId="0" fontId="5" fillId="2" borderId="0" xfId="0" applyFont="1" applyFill="1" applyBorder="1" applyAlignment="1">
      <alignment horizontal="left" vertical="center" wrapText="1"/>
    </xf>
    <xf numFmtId="0" fontId="5" fillId="2" borderId="33" xfId="0" applyFont="1" applyFill="1" applyBorder="1" applyAlignment="1">
      <alignment horizontal="left" vertical="center" wrapText="1"/>
    </xf>
    <xf numFmtId="0" fontId="1" fillId="0" borderId="37" xfId="0" applyFont="1" applyBorder="1" applyAlignment="1" applyProtection="1">
      <alignment horizontal="left" vertical="top" wrapText="1"/>
      <protection locked="0"/>
    </xf>
    <xf numFmtId="0" fontId="70" fillId="0" borderId="8" xfId="0" applyFont="1" applyFill="1" applyBorder="1" applyAlignment="1">
      <alignment horizontal="center"/>
    </xf>
    <xf numFmtId="0" fontId="70" fillId="0" borderId="0" xfId="0" applyFont="1" applyFill="1" applyBorder="1" applyAlignment="1">
      <alignment horizontal="center"/>
    </xf>
    <xf numFmtId="0" fontId="3" fillId="7" borderId="0" xfId="0" applyFont="1" applyFill="1" applyAlignment="1">
      <alignment horizontal="left" vertical="top" wrapText="1"/>
    </xf>
    <xf numFmtId="0" fontId="3" fillId="7" borderId="0" xfId="0" applyFont="1" applyFill="1" applyAlignment="1">
      <alignment horizontal="left" vertical="center" wrapText="1"/>
    </xf>
    <xf numFmtId="0" fontId="3" fillId="7" borderId="0" xfId="0" applyFont="1" applyFill="1" applyAlignment="1">
      <alignment horizontal="center" vertical="top" wrapText="1"/>
    </xf>
    <xf numFmtId="0" fontId="0" fillId="0" borderId="1" xfId="0" applyFill="1" applyBorder="1" applyAlignment="1" applyProtection="1">
      <alignment horizontal="left"/>
      <protection locked="0"/>
    </xf>
    <xf numFmtId="0" fontId="0" fillId="0" borderId="2" xfId="0" applyFill="1" applyBorder="1" applyAlignment="1" applyProtection="1">
      <alignment horizontal="left"/>
      <protection locked="0"/>
    </xf>
    <xf numFmtId="0" fontId="0" fillId="0" borderId="3" xfId="0" applyFill="1" applyBorder="1" applyAlignment="1" applyProtection="1">
      <alignment horizontal="left"/>
      <protection locked="0"/>
    </xf>
    <xf numFmtId="0" fontId="2" fillId="2" borderId="0" xfId="0" applyFont="1" applyFill="1" applyAlignment="1">
      <alignment horizontal="left" wrapText="1"/>
    </xf>
    <xf numFmtId="0" fontId="25" fillId="2" borderId="0" xfId="0" applyFont="1" applyFill="1" applyAlignment="1">
      <alignment horizontal="left" wrapText="1"/>
    </xf>
    <xf numFmtId="0" fontId="25" fillId="2" borderId="0" xfId="0" applyFont="1" applyFill="1" applyAlignment="1">
      <alignment horizontal="left"/>
    </xf>
    <xf numFmtId="0" fontId="26" fillId="2" borderId="0" xfId="0" applyFont="1" applyFill="1" applyAlignment="1">
      <alignment horizontal="left"/>
    </xf>
    <xf numFmtId="0" fontId="25" fillId="2" borderId="0" xfId="0" quotePrefix="1" applyFont="1" applyFill="1" applyAlignment="1">
      <alignment horizontal="left"/>
    </xf>
    <xf numFmtId="0" fontId="25" fillId="2" borderId="0" xfId="0" quotePrefix="1" applyFont="1" applyFill="1" applyAlignment="1">
      <alignment horizontal="left" vertical="top" wrapText="1"/>
    </xf>
    <xf numFmtId="0" fontId="25" fillId="2" borderId="0" xfId="0" quotePrefix="1" applyFont="1" applyFill="1" applyAlignment="1">
      <alignment horizontal="left" wrapText="1"/>
    </xf>
    <xf numFmtId="0" fontId="0" fillId="2" borderId="0" xfId="0" applyFill="1" applyAlignment="1" applyProtection="1">
      <alignment horizontal="left" vertical="top" wrapText="1"/>
    </xf>
    <xf numFmtId="0" fontId="74" fillId="0" borderId="1" xfId="0" applyFont="1" applyFill="1" applyBorder="1" applyAlignment="1" applyProtection="1">
      <alignment horizontal="center" vertical="center"/>
    </xf>
    <xf numFmtId="0" fontId="74" fillId="0" borderId="2" xfId="0" applyFont="1" applyFill="1" applyBorder="1" applyAlignment="1" applyProtection="1">
      <alignment horizontal="center" vertical="center"/>
    </xf>
    <xf numFmtId="0" fontId="74" fillId="0" borderId="3" xfId="0" applyFont="1" applyFill="1" applyBorder="1" applyAlignment="1" applyProtection="1">
      <alignment horizontal="center" vertical="center"/>
    </xf>
    <xf numFmtId="0" fontId="0" fillId="2" borderId="0" xfId="0" applyFill="1" applyAlignment="1" applyProtection="1">
      <alignment horizontal="left" vertical="center"/>
    </xf>
    <xf numFmtId="0" fontId="0" fillId="2" borderId="0" xfId="0" applyFill="1" applyAlignment="1" applyProtection="1">
      <alignment horizontal="left" vertical="center" wrapText="1"/>
    </xf>
    <xf numFmtId="0" fontId="1" fillId="2" borderId="0" xfId="0" applyFont="1" applyFill="1" applyBorder="1" applyAlignment="1">
      <alignment wrapText="1"/>
    </xf>
    <xf numFmtId="0" fontId="1" fillId="2" borderId="33" xfId="0" applyFont="1" applyFill="1" applyBorder="1" applyAlignment="1">
      <alignment wrapText="1"/>
    </xf>
    <xf numFmtId="0" fontId="25" fillId="0" borderId="34" xfId="0" applyFont="1" applyFill="1" applyBorder="1" applyAlignment="1" applyProtection="1">
      <alignment horizontal="left" vertical="top" wrapText="1"/>
      <protection locked="0"/>
    </xf>
    <xf numFmtId="0" fontId="25" fillId="0" borderId="20" xfId="0" applyFont="1" applyFill="1" applyBorder="1" applyAlignment="1" applyProtection="1">
      <alignment horizontal="left" vertical="top" wrapText="1"/>
      <protection locked="0"/>
    </xf>
    <xf numFmtId="0" fontId="25" fillId="0" borderId="21" xfId="0" applyFont="1" applyFill="1" applyBorder="1" applyAlignment="1" applyProtection="1">
      <alignment horizontal="left" vertical="top" wrapText="1"/>
      <protection locked="0"/>
    </xf>
    <xf numFmtId="0" fontId="1" fillId="0" borderId="34" xfId="0" applyFont="1" applyFill="1" applyBorder="1" applyAlignment="1" applyProtection="1">
      <alignment horizontal="left" vertical="top" wrapText="1"/>
      <protection locked="0"/>
    </xf>
    <xf numFmtId="0" fontId="1" fillId="0" borderId="20" xfId="0" applyFont="1" applyFill="1" applyBorder="1" applyAlignment="1" applyProtection="1">
      <alignment horizontal="left" vertical="top" wrapText="1"/>
      <protection locked="0"/>
    </xf>
    <xf numFmtId="0" fontId="1" fillId="0" borderId="21" xfId="0" applyFont="1" applyFill="1" applyBorder="1" applyAlignment="1" applyProtection="1">
      <alignment horizontal="left" vertical="top" wrapText="1"/>
      <protection locked="0"/>
    </xf>
    <xf numFmtId="0" fontId="1" fillId="2" borderId="0" xfId="0" applyFont="1" applyFill="1" applyBorder="1" applyAlignment="1">
      <alignment horizontal="left"/>
    </xf>
    <xf numFmtId="0" fontId="1" fillId="2" borderId="33" xfId="0" applyFont="1" applyFill="1" applyBorder="1" applyAlignment="1">
      <alignment horizontal="left"/>
    </xf>
    <xf numFmtId="0" fontId="1" fillId="0" borderId="34" xfId="0" applyFont="1" applyFill="1" applyBorder="1" applyAlignment="1" applyProtection="1">
      <alignment horizontal="center"/>
      <protection locked="0"/>
    </xf>
    <xf numFmtId="0" fontId="1" fillId="0" borderId="21" xfId="0" applyFont="1" applyFill="1" applyBorder="1" applyAlignment="1" applyProtection="1">
      <alignment horizontal="center"/>
      <protection locked="0"/>
    </xf>
    <xf numFmtId="0" fontId="24" fillId="5" borderId="34" xfId="0" applyFont="1" applyFill="1" applyBorder="1" applyAlignment="1">
      <alignment horizontal="center" vertical="center"/>
    </xf>
    <xf numFmtId="0" fontId="24" fillId="5" borderId="20" xfId="0" applyFont="1" applyFill="1" applyBorder="1" applyAlignment="1">
      <alignment horizontal="center" vertical="center"/>
    </xf>
    <xf numFmtId="0" fontId="24" fillId="5" borderId="21" xfId="0" applyFont="1" applyFill="1" applyBorder="1" applyAlignment="1">
      <alignment horizontal="center" vertical="center"/>
    </xf>
    <xf numFmtId="0" fontId="25" fillId="2" borderId="34" xfId="0" applyFont="1" applyFill="1" applyBorder="1" applyAlignment="1">
      <alignment horizontal="center"/>
    </xf>
    <xf numFmtId="0" fontId="25" fillId="2" borderId="21" xfId="0" applyFont="1" applyFill="1" applyBorder="1" applyAlignment="1">
      <alignment horizontal="center"/>
    </xf>
    <xf numFmtId="0" fontId="1" fillId="2" borderId="0" xfId="0" applyFont="1" applyFill="1" applyBorder="1" applyAlignment="1">
      <alignment horizontal="left" vertical="center"/>
    </xf>
    <xf numFmtId="0" fontId="2" fillId="2" borderId="34" xfId="0" applyFont="1" applyFill="1" applyBorder="1" applyAlignment="1">
      <alignment horizontal="center"/>
    </xf>
    <xf numFmtId="0" fontId="2" fillId="2" borderId="20" xfId="0" applyFont="1" applyFill="1" applyBorder="1" applyAlignment="1">
      <alignment horizontal="center"/>
    </xf>
    <xf numFmtId="0" fontId="2" fillId="2" borderId="21" xfId="0" applyFont="1" applyFill="1" applyBorder="1" applyAlignment="1">
      <alignment horizontal="center"/>
    </xf>
    <xf numFmtId="0" fontId="1" fillId="2" borderId="0" xfId="0" applyFont="1" applyFill="1" applyBorder="1" applyAlignment="1">
      <alignment horizontal="left" wrapText="1"/>
    </xf>
    <xf numFmtId="0" fontId="25" fillId="2" borderId="0" xfId="0" applyFont="1" applyFill="1" applyBorder="1" applyAlignment="1">
      <alignment horizontal="center" wrapText="1"/>
    </xf>
    <xf numFmtId="0" fontId="25" fillId="0" borderId="34" xfId="0" applyFont="1" applyFill="1" applyBorder="1" applyAlignment="1" applyProtection="1">
      <alignment horizontal="left" wrapText="1"/>
      <protection locked="0"/>
    </xf>
    <xf numFmtId="0" fontId="25" fillId="0" borderId="20" xfId="0" applyFont="1" applyFill="1" applyBorder="1" applyAlignment="1" applyProtection="1">
      <alignment horizontal="left" wrapText="1"/>
      <protection locked="0"/>
    </xf>
    <xf numFmtId="0" fontId="25" fillId="0" borderId="21" xfId="0" applyFont="1" applyFill="1" applyBorder="1" applyAlignment="1" applyProtection="1">
      <alignment horizontal="left" wrapText="1"/>
      <protection locked="0"/>
    </xf>
    <xf numFmtId="0" fontId="24" fillId="5" borderId="8" xfId="0" applyFont="1" applyFill="1" applyBorder="1" applyAlignment="1">
      <alignment horizontal="center" vertical="center"/>
    </xf>
    <xf numFmtId="0" fontId="24" fillId="5" borderId="0" xfId="0" applyFont="1" applyFill="1" applyBorder="1" applyAlignment="1">
      <alignment horizontal="center" vertical="center"/>
    </xf>
    <xf numFmtId="0" fontId="3" fillId="2" borderId="37" xfId="0" applyFont="1" applyFill="1" applyBorder="1" applyAlignment="1">
      <alignment horizontal="center" vertical="center"/>
    </xf>
    <xf numFmtId="0" fontId="25" fillId="2" borderId="37" xfId="0" applyFont="1" applyFill="1" applyBorder="1" applyAlignment="1">
      <alignment horizontal="center"/>
    </xf>
    <xf numFmtId="0" fontId="3" fillId="2" borderId="34"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21" xfId="0" applyFont="1" applyFill="1" applyBorder="1" applyAlignment="1">
      <alignment horizontal="center" vertical="center"/>
    </xf>
    <xf numFmtId="0" fontId="1" fillId="0" borderId="34" xfId="0" applyFont="1" applyFill="1" applyBorder="1" applyAlignment="1" applyProtection="1">
      <alignment horizontal="left" vertical="top"/>
      <protection locked="0"/>
    </xf>
    <xf numFmtId="0" fontId="1" fillId="0" borderId="20" xfId="0" applyFont="1" applyFill="1" applyBorder="1" applyAlignment="1" applyProtection="1">
      <alignment horizontal="left" vertical="top"/>
      <protection locked="0"/>
    </xf>
    <xf numFmtId="0" fontId="1" fillId="0" borderId="21" xfId="0" applyFont="1" applyFill="1" applyBorder="1" applyAlignment="1" applyProtection="1">
      <alignment horizontal="left" vertical="top"/>
      <protection locked="0"/>
    </xf>
    <xf numFmtId="0" fontId="1" fillId="2" borderId="33" xfId="0" applyFont="1" applyFill="1" applyBorder="1" applyAlignment="1">
      <alignment horizontal="left" wrapText="1"/>
    </xf>
    <xf numFmtId="0" fontId="28" fillId="2" borderId="0" xfId="0" applyFont="1" applyFill="1" applyBorder="1" applyAlignment="1">
      <alignment horizontal="center"/>
    </xf>
    <xf numFmtId="0" fontId="25" fillId="0" borderId="34" xfId="0" applyFont="1" applyFill="1" applyBorder="1" applyAlignment="1" applyProtection="1">
      <alignment horizontal="left" vertical="top"/>
      <protection locked="0"/>
    </xf>
    <xf numFmtId="0" fontId="25" fillId="0" borderId="20" xfId="0" applyFont="1" applyFill="1" applyBorder="1" applyAlignment="1" applyProtection="1">
      <alignment horizontal="left" vertical="top"/>
      <protection locked="0"/>
    </xf>
    <xf numFmtId="0" fontId="25" fillId="0" borderId="21" xfId="0" applyFont="1" applyFill="1" applyBorder="1" applyAlignment="1" applyProtection="1">
      <alignment horizontal="left" vertical="top"/>
      <protection locked="0"/>
    </xf>
    <xf numFmtId="0" fontId="1" fillId="0" borderId="0" xfId="0" applyFont="1" applyFill="1" applyBorder="1" applyAlignment="1" applyProtection="1">
      <alignment horizontal="left" vertical="top"/>
      <protection locked="0"/>
    </xf>
    <xf numFmtId="0" fontId="37" fillId="2" borderId="0" xfId="0" applyFont="1" applyFill="1" applyBorder="1" applyAlignment="1">
      <alignment horizontal="left"/>
    </xf>
    <xf numFmtId="0" fontId="37" fillId="2" borderId="0" xfId="0" applyFont="1" applyFill="1" applyBorder="1" applyAlignment="1">
      <alignment horizontal="left" vertical="center" wrapText="1"/>
    </xf>
    <xf numFmtId="0" fontId="4" fillId="2" borderId="34"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1" fillId="2" borderId="0" xfId="0" applyFont="1" applyFill="1" applyBorder="1" applyAlignment="1">
      <alignment horizontal="center"/>
    </xf>
    <xf numFmtId="0" fontId="2" fillId="2" borderId="34"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37" fillId="2" borderId="0" xfId="0" applyFont="1" applyFill="1" applyBorder="1" applyAlignment="1">
      <alignment horizontal="left" wrapText="1"/>
    </xf>
    <xf numFmtId="0" fontId="25" fillId="0" borderId="34" xfId="0" applyFont="1" applyFill="1" applyBorder="1" applyAlignment="1" applyProtection="1">
      <alignment horizontal="center"/>
      <protection locked="0"/>
    </xf>
    <xf numFmtId="0" fontId="25" fillId="0" borderId="20" xfId="0" applyFont="1" applyFill="1" applyBorder="1" applyAlignment="1" applyProtection="1">
      <alignment horizontal="center"/>
      <protection locked="0"/>
    </xf>
    <xf numFmtId="0" fontId="25" fillId="0" borderId="21" xfId="0" applyFont="1" applyFill="1" applyBorder="1" applyAlignment="1" applyProtection="1">
      <alignment horizontal="center"/>
      <protection locked="0"/>
    </xf>
    <xf numFmtId="0" fontId="1" fillId="4" borderId="34" xfId="0" applyFont="1" applyFill="1" applyBorder="1" applyAlignment="1" applyProtection="1">
      <alignment horizontal="center" wrapText="1"/>
      <protection locked="0"/>
    </xf>
    <xf numFmtId="0" fontId="1" fillId="4" borderId="21" xfId="0" applyFont="1" applyFill="1" applyBorder="1" applyAlignment="1" applyProtection="1">
      <alignment horizontal="center" wrapText="1"/>
      <protection locked="0"/>
    </xf>
    <xf numFmtId="0" fontId="3" fillId="2" borderId="34"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18" fillId="2" borderId="0" xfId="2" applyFill="1" applyBorder="1" applyAlignment="1">
      <alignment horizontal="left"/>
    </xf>
    <xf numFmtId="0" fontId="25" fillId="2" borderId="0" xfId="0" applyFont="1" applyFill="1" applyBorder="1" applyAlignment="1">
      <alignment horizontal="center"/>
    </xf>
    <xf numFmtId="0" fontId="25" fillId="2" borderId="0" xfId="0" applyFont="1" applyFill="1" applyBorder="1" applyAlignment="1"/>
    <xf numFmtId="0" fontId="2" fillId="2" borderId="34" xfId="0" applyFont="1" applyFill="1" applyBorder="1" applyAlignment="1">
      <alignment horizontal="center" vertical="center"/>
    </xf>
    <xf numFmtId="0" fontId="2" fillId="2" borderId="21" xfId="0" applyFont="1" applyFill="1" applyBorder="1" applyAlignment="1">
      <alignment horizontal="center" vertical="center"/>
    </xf>
    <xf numFmtId="0" fontId="10" fillId="2" borderId="0" xfId="0" applyFont="1" applyFill="1" applyBorder="1" applyAlignment="1">
      <alignment horizontal="left"/>
    </xf>
    <xf numFmtId="0" fontId="1" fillId="2" borderId="0" xfId="0" applyFont="1" applyFill="1" applyBorder="1" applyAlignment="1" applyProtection="1">
      <alignment horizontal="left" vertical="top"/>
      <protection locked="0"/>
    </xf>
    <xf numFmtId="0" fontId="1" fillId="4" borderId="0" xfId="0" applyFont="1" applyFill="1" applyBorder="1" applyAlignment="1" applyProtection="1">
      <alignment horizontal="left" vertical="top"/>
      <protection locked="0"/>
    </xf>
    <xf numFmtId="0" fontId="1" fillId="4" borderId="0" xfId="0" applyFont="1" applyFill="1" applyBorder="1" applyAlignment="1" applyProtection="1">
      <alignment horizontal="left" vertical="top" wrapText="1"/>
      <protection locked="0"/>
    </xf>
    <xf numFmtId="0" fontId="25" fillId="0" borderId="37" xfId="0" applyFont="1" applyFill="1" applyBorder="1" applyAlignment="1" applyProtection="1">
      <alignment horizontal="left" vertical="top"/>
      <protection locked="0"/>
    </xf>
    <xf numFmtId="0" fontId="9" fillId="2" borderId="34"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21" xfId="0" applyFont="1" applyFill="1" applyBorder="1" applyAlignment="1">
      <alignment horizontal="center" vertical="center"/>
    </xf>
    <xf numFmtId="0" fontId="24" fillId="2" borderId="21" xfId="0" applyFont="1" applyFill="1" applyBorder="1" applyAlignment="1">
      <alignment horizontal="center" vertical="center"/>
    </xf>
    <xf numFmtId="0" fontId="24" fillId="5" borderId="37" xfId="0" applyFont="1" applyFill="1" applyBorder="1" applyAlignment="1">
      <alignment horizontal="center" vertical="center"/>
    </xf>
    <xf numFmtId="0" fontId="9" fillId="2" borderId="37" xfId="0" applyFont="1" applyFill="1" applyBorder="1" applyAlignment="1">
      <alignment horizontal="center" vertical="center"/>
    </xf>
    <xf numFmtId="0" fontId="24" fillId="2" borderId="37" xfId="0" applyFont="1" applyFill="1" applyBorder="1" applyAlignment="1">
      <alignment horizontal="center" vertical="center"/>
    </xf>
    <xf numFmtId="0" fontId="1" fillId="0" borderId="34" xfId="0" applyFont="1" applyFill="1" applyBorder="1" applyAlignment="1" applyProtection="1">
      <alignment horizontal="center" wrapText="1"/>
      <protection locked="0"/>
    </xf>
    <xf numFmtId="0" fontId="1" fillId="0" borderId="21" xfId="0" applyFont="1" applyFill="1" applyBorder="1" applyAlignment="1" applyProtection="1">
      <alignment horizontal="center" wrapText="1"/>
      <protection locked="0"/>
    </xf>
    <xf numFmtId="0" fontId="1" fillId="2" borderId="0" xfId="0" applyFont="1" applyFill="1" applyBorder="1" applyAlignment="1">
      <alignment horizontal="center" wrapText="1"/>
    </xf>
    <xf numFmtId="0" fontId="0" fillId="2" borderId="0" xfId="0" applyFill="1" applyAlignment="1" applyProtection="1">
      <alignment wrapText="1"/>
    </xf>
    <xf numFmtId="0" fontId="58" fillId="2" borderId="0" xfId="0" applyFont="1" applyFill="1" applyAlignment="1" applyProtection="1">
      <alignment horizontal="justify" vertical="center"/>
    </xf>
    <xf numFmtId="0" fontId="0" fillId="4" borderId="34" xfId="0" applyFill="1" applyBorder="1" applyAlignment="1" applyProtection="1">
      <alignment horizontal="left"/>
      <protection locked="0"/>
    </xf>
    <xf numFmtId="0" fontId="0" fillId="4" borderId="20" xfId="0" applyFill="1" applyBorder="1" applyAlignment="1" applyProtection="1">
      <alignment horizontal="left"/>
      <protection locked="0"/>
    </xf>
    <xf numFmtId="0" fontId="0" fillId="4" borderId="21" xfId="0" applyFill="1" applyBorder="1" applyAlignment="1" applyProtection="1">
      <alignment horizontal="left"/>
      <protection locked="0"/>
    </xf>
    <xf numFmtId="0" fontId="0" fillId="4" borderId="34" xfId="0" applyFill="1" applyBorder="1" applyAlignment="1" applyProtection="1">
      <protection locked="0"/>
    </xf>
    <xf numFmtId="0" fontId="0" fillId="4" borderId="20" xfId="0" applyFill="1" applyBorder="1" applyAlignment="1" applyProtection="1">
      <protection locked="0"/>
    </xf>
    <xf numFmtId="0" fontId="0" fillId="4" borderId="21" xfId="0" applyFill="1" applyBorder="1" applyAlignment="1" applyProtection="1">
      <protection locked="0"/>
    </xf>
    <xf numFmtId="0" fontId="55" fillId="2" borderId="0" xfId="0" applyFont="1" applyFill="1" applyAlignment="1" applyProtection="1">
      <alignment horizontal="justify" vertical="center"/>
    </xf>
    <xf numFmtId="0" fontId="55" fillId="4" borderId="34" xfId="0" applyFont="1" applyFill="1" applyBorder="1" applyAlignment="1" applyProtection="1">
      <alignment horizontal="left" vertical="center" indent="1"/>
      <protection locked="0"/>
    </xf>
    <xf numFmtId="0" fontId="55" fillId="4" borderId="20" xfId="0" applyFont="1" applyFill="1" applyBorder="1" applyAlignment="1" applyProtection="1">
      <alignment horizontal="left" vertical="center" indent="1"/>
      <protection locked="0"/>
    </xf>
    <xf numFmtId="0" fontId="55" fillId="4" borderId="21" xfId="0" applyFont="1" applyFill="1" applyBorder="1" applyAlignment="1" applyProtection="1">
      <alignment horizontal="left" vertical="center" indent="1"/>
      <protection locked="0"/>
    </xf>
    <xf numFmtId="0" fontId="71" fillId="4" borderId="23" xfId="0" applyFont="1" applyFill="1" applyBorder="1" applyAlignment="1" applyProtection="1">
      <alignment horizontal="center" vertical="center"/>
    </xf>
    <xf numFmtId="0" fontId="71" fillId="4" borderId="24" xfId="0" applyFont="1" applyFill="1" applyBorder="1" applyAlignment="1" applyProtection="1">
      <alignment horizontal="center" vertical="center"/>
    </xf>
    <xf numFmtId="0" fontId="71" fillId="4" borderId="27" xfId="0" applyFont="1" applyFill="1" applyBorder="1" applyAlignment="1" applyProtection="1">
      <alignment horizontal="center" vertical="center"/>
    </xf>
    <xf numFmtId="0" fontId="71" fillId="4" borderId="22" xfId="0" applyFont="1" applyFill="1" applyBorder="1" applyAlignment="1" applyProtection="1">
      <alignment horizontal="center" vertical="center"/>
    </xf>
    <xf numFmtId="0" fontId="71" fillId="4" borderId="13" xfId="0" applyFont="1" applyFill="1" applyBorder="1" applyAlignment="1" applyProtection="1">
      <alignment horizontal="center" vertical="center"/>
    </xf>
    <xf numFmtId="0" fontId="71" fillId="4" borderId="18" xfId="0" applyFont="1" applyFill="1" applyBorder="1" applyAlignment="1" applyProtection="1">
      <alignment horizontal="center" vertical="center"/>
    </xf>
    <xf numFmtId="0" fontId="56" fillId="2" borderId="0" xfId="0" applyFont="1" applyFill="1" applyAlignment="1" applyProtection="1">
      <alignment horizontal="justify" vertical="center"/>
    </xf>
    <xf numFmtId="0" fontId="56" fillId="2" borderId="0" xfId="0" applyFont="1" applyFill="1" applyAlignment="1">
      <alignment horizontal="left" wrapText="1"/>
    </xf>
    <xf numFmtId="0" fontId="71" fillId="4" borderId="34" xfId="0" applyFont="1" applyFill="1" applyBorder="1" applyAlignment="1">
      <alignment horizontal="center" vertical="center"/>
    </xf>
    <xf numFmtId="0" fontId="71" fillId="4" borderId="20" xfId="0" applyFont="1" applyFill="1" applyBorder="1" applyAlignment="1">
      <alignment horizontal="center" vertical="center"/>
    </xf>
    <xf numFmtId="0" fontId="71" fillId="4" borderId="21" xfId="0" applyFont="1" applyFill="1" applyBorder="1" applyAlignment="1">
      <alignment horizontal="center" vertical="center"/>
    </xf>
    <xf numFmtId="0" fontId="55" fillId="4" borderId="34" xfId="0" applyFont="1" applyFill="1" applyBorder="1" applyAlignment="1" applyProtection="1">
      <alignment horizontal="left" vertical="center"/>
      <protection locked="0"/>
    </xf>
    <xf numFmtId="0" fontId="55" fillId="4" borderId="20" xfId="0" applyFont="1" applyFill="1" applyBorder="1" applyAlignment="1" applyProtection="1">
      <alignment horizontal="left" vertical="center"/>
      <protection locked="0"/>
    </xf>
    <xf numFmtId="0" fontId="55" fillId="4" borderId="21" xfId="0" applyFont="1" applyFill="1" applyBorder="1" applyAlignment="1" applyProtection="1">
      <alignment horizontal="left" vertical="center"/>
      <protection locked="0"/>
    </xf>
    <xf numFmtId="0" fontId="0" fillId="2" borderId="0" xfId="0" applyFill="1" applyAlignment="1">
      <alignment horizontal="left" wrapText="1"/>
    </xf>
    <xf numFmtId="0" fontId="0" fillId="2" borderId="0" xfId="0" applyFill="1" applyAlignment="1">
      <alignment wrapText="1"/>
    </xf>
    <xf numFmtId="0" fontId="58" fillId="2" borderId="0" xfId="0" applyFont="1" applyFill="1" applyAlignment="1">
      <alignment horizontal="justify" vertical="center"/>
    </xf>
    <xf numFmtId="0" fontId="0" fillId="4" borderId="34" xfId="0" applyFont="1" applyFill="1" applyBorder="1" applyAlignment="1">
      <alignment horizontal="center" vertical="center"/>
    </xf>
    <xf numFmtId="0" fontId="0" fillId="4" borderId="20" xfId="0" applyFont="1" applyFill="1" applyBorder="1" applyAlignment="1">
      <alignment horizontal="center" vertical="center"/>
    </xf>
    <xf numFmtId="0" fontId="0" fillId="4" borderId="21" xfId="0" applyFont="1" applyFill="1" applyBorder="1" applyAlignment="1">
      <alignment horizontal="center" vertical="center"/>
    </xf>
    <xf numFmtId="0" fontId="0" fillId="4" borderId="22" xfId="0" applyFill="1" applyBorder="1" applyAlignment="1" applyProtection="1">
      <alignment horizontal="left"/>
      <protection locked="0"/>
    </xf>
    <xf numFmtId="0" fontId="0" fillId="4" borderId="18" xfId="0" applyFill="1" applyBorder="1" applyAlignment="1" applyProtection="1">
      <alignment horizontal="left"/>
      <protection locked="0"/>
    </xf>
    <xf numFmtId="0" fontId="64" fillId="2" borderId="0" xfId="0" applyFont="1" applyFill="1" applyAlignment="1">
      <alignment horizontal="left" vertical="center" wrapText="1"/>
    </xf>
    <xf numFmtId="0" fontId="66" fillId="2" borderId="0" xfId="0" quotePrefix="1" applyFont="1" applyFill="1" applyAlignment="1">
      <alignment horizontal="left" vertical="center"/>
    </xf>
    <xf numFmtId="0" fontId="0" fillId="4" borderId="34" xfId="0" applyFill="1" applyBorder="1" applyAlignment="1" applyProtection="1">
      <alignment horizontal="left" vertical="center"/>
      <protection locked="0"/>
    </xf>
    <xf numFmtId="0" fontId="0" fillId="4" borderId="20" xfId="0" applyFill="1" applyBorder="1" applyAlignment="1" applyProtection="1">
      <alignment horizontal="left" vertical="center"/>
      <protection locked="0"/>
    </xf>
    <xf numFmtId="0" fontId="0" fillId="4" borderId="21" xfId="0" applyFill="1" applyBorder="1" applyAlignment="1" applyProtection="1">
      <alignment horizontal="left" vertical="center"/>
      <protection locked="0"/>
    </xf>
    <xf numFmtId="0" fontId="0" fillId="4" borderId="23" xfId="0" applyFill="1" applyBorder="1" applyAlignment="1" applyProtection="1">
      <alignment horizontal="left" vertical="center"/>
      <protection locked="0"/>
    </xf>
    <xf numFmtId="0" fontId="0" fillId="4" borderId="27" xfId="0" applyFill="1" applyBorder="1" applyAlignment="1" applyProtection="1">
      <alignment horizontal="left" vertical="center"/>
      <protection locked="0"/>
    </xf>
    <xf numFmtId="0" fontId="10" fillId="3" borderId="0" xfId="3" applyFill="1" applyAlignment="1">
      <alignment horizontal="center" vertical="center"/>
    </xf>
    <xf numFmtId="0" fontId="10" fillId="3" borderId="31" xfId="3" applyFill="1" applyBorder="1" applyAlignment="1" applyProtection="1">
      <alignment horizontal="center" vertical="center"/>
      <protection locked="0"/>
    </xf>
    <xf numFmtId="0" fontId="10" fillId="3" borderId="32" xfId="3" applyFill="1" applyBorder="1" applyAlignment="1" applyProtection="1">
      <alignment horizontal="center" vertical="center"/>
      <protection locked="0"/>
    </xf>
    <xf numFmtId="0" fontId="10" fillId="3" borderId="31" xfId="3" applyFont="1" applyFill="1" applyBorder="1" applyAlignment="1" applyProtection="1">
      <alignment horizontal="center" vertical="center"/>
      <protection locked="0"/>
    </xf>
    <xf numFmtId="0" fontId="10" fillId="2" borderId="46" xfId="3" applyFill="1" applyBorder="1" applyAlignment="1">
      <alignment horizontal="center" vertical="center"/>
    </xf>
    <xf numFmtId="0" fontId="10" fillId="2" borderId="37" xfId="3" applyFill="1" applyBorder="1" applyAlignment="1">
      <alignment horizontal="center" vertical="center"/>
    </xf>
    <xf numFmtId="1" fontId="10" fillId="3" borderId="37" xfId="3" applyNumberFormat="1" applyFont="1" applyFill="1" applyBorder="1" applyAlignment="1" applyProtection="1">
      <alignment horizontal="center" vertical="center"/>
      <protection locked="0"/>
    </xf>
    <xf numFmtId="1" fontId="10" fillId="0" borderId="37" xfId="3" applyNumberFormat="1" applyFill="1" applyBorder="1" applyAlignment="1" applyProtection="1">
      <alignment horizontal="center" vertical="center"/>
      <protection locked="0"/>
    </xf>
    <xf numFmtId="0" fontId="10" fillId="3" borderId="37" xfId="3" applyFill="1" applyBorder="1" applyAlignment="1" applyProtection="1">
      <alignment horizontal="center" vertical="center" shrinkToFit="1"/>
      <protection locked="0"/>
    </xf>
    <xf numFmtId="0" fontId="10" fillId="3" borderId="47" xfId="3" applyFill="1" applyBorder="1" applyAlignment="1" applyProtection="1">
      <alignment horizontal="center" vertical="center" shrinkToFit="1"/>
      <protection locked="0"/>
    </xf>
    <xf numFmtId="0" fontId="10" fillId="2" borderId="46" xfId="3" applyFill="1" applyBorder="1" applyAlignment="1">
      <alignment horizontal="left" vertical="center"/>
    </xf>
    <xf numFmtId="0" fontId="10" fillId="2" borderId="37" xfId="3" applyFill="1" applyBorder="1" applyAlignment="1">
      <alignment horizontal="left" vertical="center"/>
    </xf>
    <xf numFmtId="0" fontId="10" fillId="3" borderId="37" xfId="3" applyNumberFormat="1" applyFill="1" applyBorder="1" applyAlignment="1" applyProtection="1">
      <alignment horizontal="center" vertical="center" shrinkToFit="1"/>
      <protection locked="0"/>
    </xf>
    <xf numFmtId="0" fontId="10" fillId="3" borderId="48" xfId="3" applyFont="1" applyFill="1" applyBorder="1" applyAlignment="1" applyProtection="1">
      <alignment horizontal="center" vertical="center"/>
      <protection locked="0"/>
    </xf>
    <xf numFmtId="0" fontId="10" fillId="3" borderId="47" xfId="3" applyNumberFormat="1" applyFill="1" applyBorder="1" applyAlignment="1" applyProtection="1">
      <alignment horizontal="center" vertical="center" shrinkToFit="1"/>
      <protection locked="0"/>
    </xf>
    <xf numFmtId="0" fontId="10" fillId="2" borderId="48" xfId="3" applyFill="1" applyBorder="1" applyAlignment="1">
      <alignment horizontal="left" vertical="center"/>
    </xf>
    <xf numFmtId="0" fontId="10" fillId="3" borderId="48" xfId="3" applyFill="1" applyBorder="1" applyAlignment="1" applyProtection="1">
      <alignment horizontal="center" vertical="center" shrinkToFit="1"/>
      <protection locked="0"/>
    </xf>
    <xf numFmtId="0" fontId="10" fillId="3" borderId="49" xfId="3" applyFill="1" applyBorder="1" applyAlignment="1" applyProtection="1">
      <alignment horizontal="center" vertical="center" shrinkToFit="1"/>
      <protection locked="0"/>
    </xf>
    <xf numFmtId="0" fontId="10" fillId="3" borderId="24" xfId="3" applyFill="1" applyBorder="1" applyAlignment="1" applyProtection="1">
      <alignment horizontal="center" vertical="center"/>
      <protection locked="0"/>
    </xf>
    <xf numFmtId="0" fontId="10" fillId="3" borderId="25" xfId="3" applyFill="1" applyBorder="1" applyAlignment="1" applyProtection="1">
      <alignment horizontal="center" vertical="center"/>
      <protection locked="0"/>
    </xf>
    <xf numFmtId="0" fontId="10" fillId="3" borderId="13" xfId="3" applyFill="1" applyBorder="1" applyAlignment="1" applyProtection="1">
      <alignment horizontal="center" vertical="center"/>
      <protection locked="0"/>
    </xf>
    <xf numFmtId="0" fontId="10" fillId="3" borderId="14" xfId="3" applyFill="1" applyBorder="1" applyAlignment="1" applyProtection="1">
      <alignment horizontal="center" vertical="center"/>
      <protection locked="0"/>
    </xf>
    <xf numFmtId="0" fontId="10" fillId="3" borderId="28" xfId="3" quotePrefix="1" applyFont="1" applyFill="1" applyBorder="1" applyAlignment="1">
      <alignment horizontal="left" vertical="center" shrinkToFit="1"/>
    </xf>
    <xf numFmtId="0" fontId="10" fillId="3" borderId="0" xfId="3" applyFont="1" applyFill="1" applyBorder="1" applyAlignment="1">
      <alignment horizontal="left" vertical="center" shrinkToFit="1"/>
    </xf>
    <xf numFmtId="0" fontId="10" fillId="3" borderId="6" xfId="3" applyFont="1" applyFill="1" applyBorder="1" applyAlignment="1">
      <alignment horizontal="left" vertical="center" shrinkToFit="1"/>
    </xf>
    <xf numFmtId="0" fontId="10" fillId="3" borderId="8" xfId="3" applyFill="1" applyBorder="1" applyAlignment="1" applyProtection="1">
      <alignment horizontal="left" vertical="center"/>
      <protection locked="0"/>
    </xf>
    <xf numFmtId="0" fontId="10" fillId="3" borderId="0" xfId="3" applyFill="1" applyBorder="1" applyAlignment="1" applyProtection="1">
      <alignment horizontal="left" vertical="center"/>
      <protection locked="0"/>
    </xf>
    <xf numFmtId="0" fontId="10" fillId="3" borderId="6" xfId="3" applyFill="1" applyBorder="1" applyAlignment="1" applyProtection="1">
      <alignment horizontal="left" vertical="center"/>
      <protection locked="0"/>
    </xf>
    <xf numFmtId="0" fontId="10" fillId="3" borderId="7" xfId="3" applyFill="1" applyBorder="1" applyAlignment="1" applyProtection="1">
      <alignment horizontal="left" vertical="center"/>
      <protection locked="0"/>
    </xf>
    <xf numFmtId="0" fontId="10" fillId="3" borderId="5" xfId="3" applyFill="1" applyBorder="1" applyAlignment="1" applyProtection="1">
      <alignment horizontal="left" vertical="center"/>
      <protection locked="0"/>
    </xf>
    <xf numFmtId="0" fontId="10" fillId="3" borderId="4" xfId="3" applyFill="1" applyBorder="1" applyAlignment="1" applyProtection="1">
      <alignment horizontal="left" vertical="center"/>
      <protection locked="0"/>
    </xf>
    <xf numFmtId="14" fontId="10" fillId="3" borderId="24" xfId="3" applyNumberFormat="1" applyFont="1" applyFill="1" applyBorder="1" applyAlignment="1">
      <alignment horizontal="left" vertical="center" shrinkToFit="1"/>
    </xf>
    <xf numFmtId="14" fontId="10" fillId="3" borderId="25" xfId="3" applyNumberFormat="1" applyFont="1" applyFill="1" applyBorder="1" applyAlignment="1">
      <alignment horizontal="left" vertical="center" shrinkToFit="1"/>
    </xf>
    <xf numFmtId="0" fontId="10" fillId="3" borderId="26" xfId="3" applyFont="1" applyFill="1" applyBorder="1" applyAlignment="1">
      <alignment horizontal="left" vertical="center"/>
    </xf>
    <xf numFmtId="0" fontId="10" fillId="3" borderId="24" xfId="3" applyFont="1" applyFill="1" applyBorder="1" applyAlignment="1">
      <alignment horizontal="left" vertical="center"/>
    </xf>
    <xf numFmtId="0" fontId="10" fillId="3" borderId="25" xfId="3" applyFont="1" applyFill="1" applyBorder="1" applyAlignment="1">
      <alignment horizontal="left" vertical="center"/>
    </xf>
    <xf numFmtId="14" fontId="10" fillId="3" borderId="26" xfId="3" applyNumberFormat="1" applyFill="1" applyBorder="1" applyAlignment="1">
      <alignment horizontal="left" vertical="center"/>
    </xf>
    <xf numFmtId="14" fontId="10" fillId="3" borderId="24" xfId="3" applyNumberFormat="1" applyFill="1" applyBorder="1" applyAlignment="1">
      <alignment horizontal="left" vertical="center"/>
    </xf>
    <xf numFmtId="14" fontId="10" fillId="3" borderId="24" xfId="3" applyNumberFormat="1" applyFont="1" applyFill="1" applyBorder="1" applyAlignment="1" applyProtection="1">
      <alignment horizontal="left" vertical="center" shrinkToFit="1"/>
      <protection locked="0"/>
    </xf>
    <xf numFmtId="14" fontId="10" fillId="3" borderId="25" xfId="3" applyNumberFormat="1" applyFont="1" applyFill="1" applyBorder="1" applyAlignment="1" applyProtection="1">
      <alignment horizontal="left" vertical="center" shrinkToFit="1"/>
      <protection locked="0"/>
    </xf>
    <xf numFmtId="0" fontId="10" fillId="3" borderId="22" xfId="3" applyFont="1" applyFill="1" applyBorder="1" applyAlignment="1" applyProtection="1">
      <alignment horizontal="center" vertical="center" shrinkToFit="1"/>
      <protection locked="0"/>
    </xf>
    <xf numFmtId="0" fontId="10" fillId="3" borderId="14" xfId="3" applyFont="1" applyFill="1" applyBorder="1" applyAlignment="1" applyProtection="1">
      <alignment horizontal="center" vertical="center" shrinkToFit="1"/>
      <protection locked="0"/>
    </xf>
    <xf numFmtId="0" fontId="10" fillId="3" borderId="19" xfId="3" applyFont="1" applyFill="1" applyBorder="1" applyAlignment="1">
      <alignment horizontal="left" vertical="center"/>
    </xf>
    <xf numFmtId="0" fontId="10" fillId="3" borderId="20" xfId="3" applyFont="1" applyFill="1" applyBorder="1" applyAlignment="1">
      <alignment horizontal="left" vertical="center"/>
    </xf>
    <xf numFmtId="0" fontId="10" fillId="3" borderId="18" xfId="3" applyFont="1" applyFill="1" applyBorder="1" applyAlignment="1" applyProtection="1">
      <alignment horizontal="center" vertical="center" shrinkToFit="1"/>
      <protection locked="0"/>
    </xf>
    <xf numFmtId="0" fontId="10" fillId="3" borderId="26" xfId="3" applyFill="1" applyBorder="1" applyAlignment="1">
      <alignment horizontal="left" vertical="center"/>
    </xf>
    <xf numFmtId="0" fontId="10" fillId="3" borderId="24" xfId="3" applyFill="1" applyBorder="1" applyAlignment="1">
      <alignment horizontal="left" vertical="center"/>
    </xf>
    <xf numFmtId="0" fontId="9" fillId="2" borderId="2" xfId="3" applyFont="1" applyFill="1" applyBorder="1" applyAlignment="1">
      <alignment horizontal="center" vertical="center"/>
    </xf>
    <xf numFmtId="0" fontId="9" fillId="2" borderId="3" xfId="3" applyFont="1" applyFill="1" applyBorder="1" applyAlignment="1">
      <alignment horizontal="center" vertical="center"/>
    </xf>
    <xf numFmtId="0" fontId="8" fillId="2" borderId="11" xfId="3" applyFont="1" applyFill="1" applyBorder="1" applyAlignment="1">
      <alignment horizontal="left" vertical="center"/>
    </xf>
    <xf numFmtId="0" fontId="8" fillId="2" borderId="10" xfId="3" applyFont="1" applyFill="1" applyBorder="1" applyAlignment="1">
      <alignment horizontal="left" vertical="center"/>
    </xf>
    <xf numFmtId="0" fontId="8" fillId="2" borderId="0" xfId="3" applyFont="1" applyFill="1" applyBorder="1" applyAlignment="1">
      <alignment horizontal="left" vertical="center"/>
    </xf>
    <xf numFmtId="0" fontId="8" fillId="2" borderId="6" xfId="3" applyFont="1" applyFill="1" applyBorder="1" applyAlignment="1">
      <alignment horizontal="left" vertical="center"/>
    </xf>
    <xf numFmtId="0" fontId="8" fillId="2" borderId="9" xfId="3" applyFont="1" applyFill="1" applyBorder="1" applyAlignment="1">
      <alignment horizontal="left" vertical="center"/>
    </xf>
    <xf numFmtId="0" fontId="8" fillId="2" borderId="12" xfId="3" applyFont="1" applyFill="1" applyBorder="1" applyAlignment="1">
      <alignment horizontal="left" vertical="center"/>
    </xf>
    <xf numFmtId="0" fontId="8" fillId="2" borderId="13" xfId="3" applyFont="1" applyFill="1" applyBorder="1" applyAlignment="1">
      <alignment horizontal="left" vertical="center"/>
    </xf>
    <xf numFmtId="0" fontId="8" fillId="2" borderId="14" xfId="3" applyFont="1" applyFill="1" applyBorder="1" applyAlignment="1">
      <alignment horizontal="left" vertical="center"/>
    </xf>
    <xf numFmtId="0" fontId="8" fillId="3" borderId="19" xfId="3" applyFont="1" applyFill="1" applyBorder="1" applyAlignment="1">
      <alignment horizontal="left" vertical="center"/>
    </xf>
    <xf numFmtId="0" fontId="8" fillId="3" borderId="20" xfId="3" applyFont="1" applyFill="1" applyBorder="1" applyAlignment="1">
      <alignment horizontal="left" vertical="center"/>
    </xf>
    <xf numFmtId="0" fontId="8" fillId="3" borderId="21" xfId="3" applyFont="1" applyFill="1" applyBorder="1" applyAlignment="1">
      <alignment horizontal="left" vertical="center"/>
    </xf>
    <xf numFmtId="0" fontId="8" fillId="3" borderId="26" xfId="3" applyFont="1" applyFill="1" applyBorder="1" applyAlignment="1">
      <alignment horizontal="left" vertical="center"/>
    </xf>
    <xf numFmtId="0" fontId="8" fillId="3" borderId="24" xfId="3" applyFont="1" applyFill="1" applyBorder="1" applyAlignment="1">
      <alignment horizontal="left" vertical="center"/>
    </xf>
    <xf numFmtId="0" fontId="8" fillId="3" borderId="27" xfId="3" applyFont="1" applyFill="1" applyBorder="1" applyAlignment="1">
      <alignment horizontal="left" vertical="center"/>
    </xf>
    <xf numFmtId="0" fontId="10" fillId="3" borderId="8" xfId="3" applyFill="1" applyBorder="1" applyAlignment="1" applyProtection="1">
      <alignment horizontal="center" vertical="center"/>
      <protection locked="0"/>
    </xf>
    <xf numFmtId="0" fontId="10" fillId="3" borderId="0" xfId="3" applyFill="1" applyBorder="1" applyAlignment="1" applyProtection="1">
      <alignment horizontal="center" vertical="center"/>
      <protection locked="0"/>
    </xf>
    <xf numFmtId="0" fontId="10" fillId="3" borderId="6" xfId="3" applyFill="1" applyBorder="1" applyAlignment="1" applyProtection="1">
      <alignment horizontal="center" vertical="center"/>
      <protection locked="0"/>
    </xf>
    <xf numFmtId="0" fontId="10" fillId="3" borderId="7" xfId="3" applyFill="1" applyBorder="1" applyAlignment="1" applyProtection="1">
      <alignment horizontal="center" vertical="center"/>
      <protection locked="0"/>
    </xf>
    <xf numFmtId="0" fontId="10" fillId="3" borderId="5" xfId="3" applyFill="1" applyBorder="1" applyAlignment="1" applyProtection="1">
      <alignment horizontal="center" vertical="center"/>
      <protection locked="0"/>
    </xf>
    <xf numFmtId="0" fontId="10" fillId="3" borderId="4" xfId="3" applyFill="1" applyBorder="1" applyAlignment="1" applyProtection="1">
      <alignment horizontal="center" vertical="center"/>
      <protection locked="0"/>
    </xf>
    <xf numFmtId="0" fontId="10" fillId="3" borderId="13" xfId="3" applyFill="1" applyBorder="1" applyAlignment="1">
      <alignment horizontal="left" vertical="center"/>
    </xf>
    <xf numFmtId="0" fontId="8" fillId="4" borderId="0" xfId="3" applyFont="1" applyFill="1" applyBorder="1" applyAlignment="1">
      <alignment horizontal="left" vertical="center"/>
    </xf>
    <xf numFmtId="0" fontId="10" fillId="3" borderId="30" xfId="3" applyFont="1" applyFill="1" applyBorder="1" applyAlignment="1">
      <alignment horizontal="left" vertical="center"/>
    </xf>
    <xf numFmtId="0" fontId="10" fillId="3" borderId="31" xfId="3" applyFont="1" applyFill="1" applyBorder="1" applyAlignment="1">
      <alignment horizontal="left" vertical="center"/>
    </xf>
    <xf numFmtId="0" fontId="10" fillId="3" borderId="16" xfId="3" applyFont="1" applyFill="1" applyBorder="1" applyAlignment="1" applyProtection="1">
      <alignment horizontal="left" vertical="center"/>
      <protection locked="0"/>
    </xf>
    <xf numFmtId="0" fontId="10" fillId="3" borderId="17" xfId="3" applyFont="1" applyFill="1" applyBorder="1" applyAlignment="1" applyProtection="1">
      <alignment horizontal="left" vertical="center"/>
      <protection locked="0"/>
    </xf>
    <xf numFmtId="0" fontId="8" fillId="3" borderId="0" xfId="3" applyFont="1" applyFill="1" applyBorder="1" applyAlignment="1">
      <alignment horizontal="left" vertical="center" wrapText="1"/>
    </xf>
    <xf numFmtId="0" fontId="8" fillId="3" borderId="33" xfId="3" applyFont="1" applyFill="1" applyBorder="1" applyAlignment="1">
      <alignment horizontal="left" vertical="center" wrapText="1"/>
    </xf>
    <xf numFmtId="0" fontId="8" fillId="3" borderId="13" xfId="3" applyFont="1" applyFill="1" applyBorder="1" applyAlignment="1">
      <alignment horizontal="left" vertical="center" wrapText="1"/>
    </xf>
    <xf numFmtId="0" fontId="8" fillId="3" borderId="18" xfId="3" applyFont="1" applyFill="1" applyBorder="1" applyAlignment="1">
      <alignment horizontal="left" vertical="center" wrapText="1"/>
    </xf>
    <xf numFmtId="0" fontId="9" fillId="2" borderId="2" xfId="3" applyFont="1" applyFill="1" applyBorder="1" applyAlignment="1">
      <alignment horizontal="center" vertical="center" wrapText="1"/>
    </xf>
    <xf numFmtId="0" fontId="9" fillId="2" borderId="3" xfId="3" applyFont="1" applyFill="1" applyBorder="1" applyAlignment="1">
      <alignment horizontal="center" vertical="center" wrapText="1"/>
    </xf>
    <xf numFmtId="0" fontId="10" fillId="3" borderId="2" xfId="3" applyFont="1" applyFill="1" applyBorder="1" applyAlignment="1" applyProtection="1">
      <alignment horizontal="left" vertical="center" wrapText="1"/>
      <protection locked="0"/>
    </xf>
    <xf numFmtId="0" fontId="10" fillId="3" borderId="3" xfId="3" applyFont="1" applyFill="1" applyBorder="1" applyAlignment="1" applyProtection="1">
      <alignment horizontal="left" vertical="center" wrapText="1"/>
      <protection locked="0"/>
    </xf>
    <xf numFmtId="0" fontId="10" fillId="3" borderId="20" xfId="3" applyNumberFormat="1" applyFont="1" applyFill="1" applyBorder="1" applyAlignment="1" applyProtection="1">
      <alignment horizontal="center" vertical="center"/>
      <protection locked="0"/>
    </xf>
    <xf numFmtId="0" fontId="10" fillId="3" borderId="29" xfId="3" applyNumberFormat="1" applyFont="1" applyFill="1" applyBorder="1" applyAlignment="1" applyProtection="1">
      <alignment horizontal="center" vertical="center"/>
      <protection locked="0"/>
    </xf>
    <xf numFmtId="0" fontId="10" fillId="3" borderId="23" xfId="3" quotePrefix="1" applyFont="1" applyFill="1" applyBorder="1" applyAlignment="1">
      <alignment horizontal="left" vertical="center" shrinkToFit="1"/>
    </xf>
    <xf numFmtId="0" fontId="10" fillId="3" borderId="24" xfId="3" quotePrefix="1" applyFill="1" applyBorder="1" applyAlignment="1">
      <alignment horizontal="left" vertical="center" shrinkToFit="1"/>
    </xf>
    <xf numFmtId="0" fontId="10" fillId="3" borderId="25" xfId="3" quotePrefix="1" applyFill="1" applyBorder="1" applyAlignment="1">
      <alignment horizontal="left" vertical="center" shrinkToFit="1"/>
    </xf>
    <xf numFmtId="0" fontId="10" fillId="3" borderId="0" xfId="3" applyFill="1" applyBorder="1" applyAlignment="1">
      <alignment horizontal="left" vertical="center"/>
    </xf>
    <xf numFmtId="0" fontId="10" fillId="3" borderId="2" xfId="3" applyFill="1" applyBorder="1" applyAlignment="1">
      <alignment horizontal="center" vertical="center"/>
    </xf>
    <xf numFmtId="0" fontId="10" fillId="3" borderId="24" xfId="3" applyFont="1" applyFill="1" applyBorder="1" applyAlignment="1" applyProtection="1">
      <alignment horizontal="left" vertical="center" shrinkToFit="1"/>
      <protection locked="0"/>
    </xf>
    <xf numFmtId="0" fontId="10" fillId="3" borderId="25" xfId="3" applyFont="1" applyFill="1" applyBorder="1" applyAlignment="1" applyProtection="1">
      <alignment horizontal="left" vertical="center" shrinkToFit="1"/>
      <protection locked="0"/>
    </xf>
    <xf numFmtId="0" fontId="10" fillId="3" borderId="0" xfId="3" applyFont="1" applyFill="1" applyBorder="1" applyAlignment="1">
      <alignment horizontal="left" vertical="center"/>
    </xf>
    <xf numFmtId="0" fontId="23" fillId="3" borderId="0" xfId="3" applyFont="1" applyFill="1" applyBorder="1" applyAlignment="1">
      <alignment horizontal="left" vertical="center"/>
    </xf>
    <xf numFmtId="0" fontId="10" fillId="3" borderId="35" xfId="3" applyFont="1" applyFill="1" applyBorder="1" applyAlignment="1">
      <alignment horizontal="left" vertical="center"/>
    </xf>
    <xf numFmtId="0" fontId="10" fillId="3" borderId="39" xfId="3" applyFont="1" applyFill="1" applyBorder="1" applyAlignment="1">
      <alignment horizontal="left" vertical="center"/>
    </xf>
    <xf numFmtId="0" fontId="10" fillId="3" borderId="16" xfId="3" applyFont="1" applyFill="1" applyBorder="1" applyAlignment="1">
      <alignment horizontal="left" vertical="center"/>
    </xf>
    <xf numFmtId="0" fontId="10" fillId="3" borderId="38" xfId="3" applyFont="1" applyFill="1" applyBorder="1" applyAlignment="1">
      <alignment horizontal="left" vertical="center"/>
    </xf>
    <xf numFmtId="0" fontId="10" fillId="3" borderId="38" xfId="3" applyFont="1" applyFill="1" applyBorder="1" applyAlignment="1" applyProtection="1">
      <alignment horizontal="left" vertical="center"/>
      <protection locked="0"/>
    </xf>
    <xf numFmtId="0" fontId="10" fillId="3" borderId="24" xfId="3" quotePrefix="1" applyFont="1" applyFill="1" applyBorder="1" applyAlignment="1">
      <alignment horizontal="left" vertical="center" shrinkToFit="1"/>
    </xf>
    <xf numFmtId="0" fontId="10" fillId="3" borderId="25" xfId="3" quotePrefix="1" applyFont="1" applyFill="1" applyBorder="1" applyAlignment="1">
      <alignment horizontal="left" vertical="center" shrinkToFit="1"/>
    </xf>
    <xf numFmtId="0" fontId="7" fillId="2" borderId="9" xfId="3" applyFont="1" applyFill="1" applyBorder="1" applyAlignment="1">
      <alignment horizontal="center" vertical="center" textRotation="90" wrapText="1"/>
    </xf>
    <xf numFmtId="0" fontId="7" fillId="2" borderId="11" xfId="3" applyFont="1" applyFill="1" applyBorder="1" applyAlignment="1">
      <alignment horizontal="center" vertical="center" textRotation="90" wrapText="1"/>
    </xf>
    <xf numFmtId="0" fontId="7" fillId="2" borderId="10" xfId="3" applyFont="1" applyFill="1" applyBorder="1" applyAlignment="1">
      <alignment horizontal="center" vertical="center" textRotation="90" wrapText="1"/>
    </xf>
    <xf numFmtId="0" fontId="7" fillId="2" borderId="8" xfId="3" applyFont="1" applyFill="1" applyBorder="1" applyAlignment="1">
      <alignment horizontal="center" vertical="center" textRotation="90" wrapText="1"/>
    </xf>
    <xf numFmtId="0" fontId="7" fillId="2" borderId="0" xfId="3" applyFont="1" applyFill="1" applyBorder="1" applyAlignment="1">
      <alignment horizontal="center" vertical="center" textRotation="90" wrapText="1"/>
    </xf>
    <xf numFmtId="0" fontId="7" fillId="2" borderId="6" xfId="3" applyFont="1" applyFill="1" applyBorder="1" applyAlignment="1">
      <alignment horizontal="center" vertical="center" textRotation="90" wrapText="1"/>
    </xf>
    <xf numFmtId="0" fontId="7" fillId="2" borderId="7" xfId="3" applyFont="1" applyFill="1" applyBorder="1" applyAlignment="1">
      <alignment horizontal="center" vertical="center" textRotation="90" wrapText="1"/>
    </xf>
    <xf numFmtId="0" fontId="7" fillId="2" borderId="5" xfId="3" applyFont="1" applyFill="1" applyBorder="1" applyAlignment="1">
      <alignment horizontal="center" vertical="center" textRotation="90" wrapText="1"/>
    </xf>
    <xf numFmtId="0" fontId="7" fillId="2" borderId="4" xfId="3" applyFont="1" applyFill="1" applyBorder="1" applyAlignment="1">
      <alignment horizontal="center" vertical="center" textRotation="90" wrapText="1"/>
    </xf>
    <xf numFmtId="0" fontId="10" fillId="3" borderId="15" xfId="3" applyFont="1" applyFill="1" applyBorder="1" applyAlignment="1">
      <alignment horizontal="left" vertical="center"/>
    </xf>
    <xf numFmtId="0" fontId="10" fillId="3" borderId="20" xfId="3" applyFont="1" applyFill="1" applyBorder="1" applyAlignment="1">
      <alignment horizontal="center" vertical="center"/>
    </xf>
    <xf numFmtId="0" fontId="8" fillId="3" borderId="30" xfId="3" applyFont="1" applyFill="1" applyBorder="1" applyAlignment="1">
      <alignment horizontal="left" vertical="center" shrinkToFit="1"/>
    </xf>
    <xf numFmtId="0" fontId="8" fillId="3" borderId="31" xfId="3" applyFont="1" applyFill="1" applyBorder="1" applyAlignment="1">
      <alignment horizontal="left" vertical="center" shrinkToFit="1"/>
    </xf>
    <xf numFmtId="0" fontId="8" fillId="3" borderId="36" xfId="3" applyFont="1" applyFill="1" applyBorder="1" applyAlignment="1">
      <alignment horizontal="left" vertical="center" shrinkToFit="1"/>
    </xf>
    <xf numFmtId="0" fontId="10" fillId="3" borderId="5" xfId="3" applyNumberFormat="1" applyFont="1" applyFill="1" applyBorder="1" applyAlignment="1" applyProtection="1">
      <alignment horizontal="center" vertical="center"/>
      <protection locked="0"/>
    </xf>
    <xf numFmtId="0" fontId="10" fillId="3" borderId="4" xfId="3" applyNumberFormat="1" applyFont="1" applyFill="1" applyBorder="1" applyAlignment="1" applyProtection="1">
      <alignment horizontal="center" vertical="center"/>
      <protection locked="0"/>
    </xf>
    <xf numFmtId="0" fontId="10" fillId="3" borderId="15" xfId="3" applyFont="1" applyFill="1" applyBorder="1" applyAlignment="1">
      <alignment vertical="center"/>
    </xf>
    <xf numFmtId="0" fontId="10" fillId="3" borderId="16" xfId="3" applyFont="1" applyFill="1" applyBorder="1" applyAlignment="1">
      <alignment vertical="center"/>
    </xf>
    <xf numFmtId="0" fontId="21" fillId="3" borderId="31" xfId="3" applyFont="1" applyFill="1" applyBorder="1" applyAlignment="1" applyProtection="1">
      <alignment horizontal="center" vertical="center"/>
      <protection locked="0"/>
    </xf>
    <xf numFmtId="0" fontId="21" fillId="3" borderId="36" xfId="3" applyFont="1" applyFill="1" applyBorder="1" applyAlignment="1" applyProtection="1">
      <alignment horizontal="center" vertical="center"/>
      <protection locked="0"/>
    </xf>
    <xf numFmtId="0" fontId="10" fillId="3" borderId="1" xfId="3" applyFill="1" applyBorder="1" applyAlignment="1">
      <alignment horizontal="left" vertical="center"/>
    </xf>
    <xf numFmtId="0" fontId="10" fillId="3" borderId="2" xfId="3" applyFill="1" applyBorder="1" applyAlignment="1">
      <alignment horizontal="left" vertical="center"/>
    </xf>
    <xf numFmtId="49" fontId="10" fillId="3" borderId="31" xfId="3" applyNumberFormat="1" applyFont="1" applyFill="1" applyBorder="1" applyAlignment="1" applyProtection="1">
      <alignment horizontal="left" vertical="center"/>
      <protection locked="0"/>
    </xf>
    <xf numFmtId="49" fontId="10" fillId="3" borderId="32" xfId="3" applyNumberFormat="1" applyFont="1" applyFill="1" applyBorder="1" applyAlignment="1" applyProtection="1">
      <alignment horizontal="left" vertical="center"/>
      <protection locked="0"/>
    </xf>
    <xf numFmtId="0" fontId="10" fillId="3" borderId="3" xfId="3" applyFill="1" applyBorder="1" applyAlignment="1">
      <alignment horizontal="left" vertical="center"/>
    </xf>
    <xf numFmtId="0" fontId="10" fillId="3" borderId="13" xfId="3" applyFill="1" applyBorder="1" applyAlignment="1">
      <alignment horizontal="center" vertical="center"/>
    </xf>
    <xf numFmtId="0" fontId="10" fillId="3" borderId="40" xfId="3" quotePrefix="1" applyFont="1" applyFill="1" applyBorder="1" applyAlignment="1">
      <alignment horizontal="left" vertical="center" shrinkToFit="1"/>
    </xf>
    <xf numFmtId="0" fontId="10" fillId="3" borderId="5" xfId="3" quotePrefix="1" applyFont="1" applyFill="1" applyBorder="1" applyAlignment="1">
      <alignment horizontal="left" vertical="center" shrinkToFit="1"/>
    </xf>
    <xf numFmtId="0" fontId="10" fillId="3" borderId="4" xfId="3" quotePrefix="1" applyFont="1" applyFill="1" applyBorder="1" applyAlignment="1">
      <alignment horizontal="left" vertical="center" shrinkToFit="1"/>
    </xf>
    <xf numFmtId="0" fontId="8" fillId="3" borderId="26" xfId="3" applyFont="1" applyFill="1" applyBorder="1" applyAlignment="1">
      <alignment horizontal="left" vertical="center" wrapText="1"/>
    </xf>
    <xf numFmtId="0" fontId="8" fillId="3" borderId="24" xfId="3" applyFont="1" applyFill="1" applyBorder="1" applyAlignment="1">
      <alignment horizontal="left" vertical="center" wrapText="1"/>
    </xf>
    <xf numFmtId="0" fontId="8" fillId="3" borderId="8" xfId="3" applyFont="1" applyFill="1" applyBorder="1" applyAlignment="1">
      <alignment horizontal="left" vertical="center" wrapText="1"/>
    </xf>
    <xf numFmtId="0" fontId="10" fillId="3" borderId="20" xfId="3" quotePrefix="1" applyFont="1" applyFill="1" applyBorder="1" applyAlignment="1">
      <alignment horizontal="left" vertical="center"/>
    </xf>
    <xf numFmtId="0" fontId="10" fillId="3" borderId="29" xfId="3" quotePrefix="1" applyFont="1" applyFill="1" applyBorder="1" applyAlignment="1">
      <alignment horizontal="left" vertical="center"/>
    </xf>
    <xf numFmtId="0" fontId="5" fillId="3" borderId="20" xfId="3" applyFont="1" applyFill="1" applyBorder="1" applyAlignment="1" applyProtection="1">
      <alignment horizontal="left" vertical="center"/>
      <protection locked="0"/>
    </xf>
    <xf numFmtId="0" fontId="5" fillId="3" borderId="29" xfId="3" applyFont="1" applyFill="1" applyBorder="1" applyAlignment="1" applyProtection="1">
      <alignment horizontal="left" vertical="center"/>
      <protection locked="0"/>
    </xf>
    <xf numFmtId="0" fontId="9" fillId="2" borderId="5" xfId="3" applyFont="1" applyFill="1" applyBorder="1" applyAlignment="1">
      <alignment horizontal="center" vertical="center"/>
    </xf>
    <xf numFmtId="0" fontId="9" fillId="2" borderId="4" xfId="3" applyFont="1" applyFill="1" applyBorder="1" applyAlignment="1">
      <alignment horizontal="center" vertical="center"/>
    </xf>
    <xf numFmtId="0" fontId="11" fillId="3" borderId="31" xfId="3" applyFont="1" applyFill="1" applyBorder="1" applyAlignment="1">
      <alignment horizontal="center" vertical="center"/>
    </xf>
    <xf numFmtId="0" fontId="11" fillId="3" borderId="32" xfId="3" applyFont="1" applyFill="1" applyBorder="1" applyAlignment="1">
      <alignment horizontal="center" vertical="center"/>
    </xf>
    <xf numFmtId="0" fontId="10" fillId="3" borderId="11" xfId="3" applyNumberFormat="1" applyFont="1" applyFill="1" applyBorder="1" applyAlignment="1" applyProtection="1">
      <alignment horizontal="center" vertical="center"/>
      <protection locked="0"/>
    </xf>
    <xf numFmtId="0" fontId="10" fillId="3" borderId="10" xfId="3" applyNumberFormat="1" applyFont="1" applyFill="1" applyBorder="1" applyAlignment="1" applyProtection="1">
      <alignment horizontal="center" vertical="center"/>
      <protection locked="0"/>
    </xf>
    <xf numFmtId="0" fontId="9" fillId="2" borderId="2" xfId="3" applyFont="1" applyFill="1" applyBorder="1" applyAlignment="1">
      <alignment horizontal="center" vertical="center" shrinkToFit="1"/>
    </xf>
    <xf numFmtId="0" fontId="9" fillId="2" borderId="3" xfId="3" applyFont="1" applyFill="1" applyBorder="1" applyAlignment="1">
      <alignment horizontal="center" vertical="center" shrinkToFit="1"/>
    </xf>
    <xf numFmtId="0" fontId="10" fillId="3" borderId="0" xfId="3" applyNumberFormat="1" applyFont="1" applyFill="1" applyBorder="1" applyAlignment="1" applyProtection="1">
      <alignment horizontal="left" vertical="center" shrinkToFit="1"/>
      <protection locked="0"/>
    </xf>
    <xf numFmtId="0" fontId="10" fillId="3" borderId="20" xfId="3" applyFont="1" applyFill="1" applyBorder="1" applyAlignment="1" applyProtection="1">
      <alignment horizontal="left" vertical="center" shrinkToFit="1"/>
      <protection locked="0"/>
    </xf>
    <xf numFmtId="0" fontId="10" fillId="3" borderId="29" xfId="3" applyFont="1" applyFill="1" applyBorder="1" applyAlignment="1" applyProtection="1">
      <alignment horizontal="left" vertical="center" shrinkToFit="1"/>
      <protection locked="0"/>
    </xf>
    <xf numFmtId="0" fontId="10" fillId="3" borderId="28" xfId="3" applyFont="1" applyFill="1" applyBorder="1" applyAlignment="1">
      <alignment horizontal="left" vertical="center"/>
    </xf>
    <xf numFmtId="0" fontId="10" fillId="3" borderId="23" xfId="3" applyFont="1" applyFill="1" applyBorder="1" applyAlignment="1">
      <alignment horizontal="left" vertical="center"/>
    </xf>
    <xf numFmtId="0" fontId="10" fillId="3" borderId="6" xfId="3" applyNumberFormat="1" applyFont="1" applyFill="1" applyBorder="1" applyAlignment="1" applyProtection="1">
      <alignment horizontal="left" vertical="center" shrinkToFit="1"/>
      <protection locked="0"/>
    </xf>
    <xf numFmtId="0" fontId="9" fillId="2" borderId="1" xfId="3" applyFont="1" applyFill="1" applyBorder="1" applyAlignment="1">
      <alignment horizontal="center" vertical="center"/>
    </xf>
    <xf numFmtId="0" fontId="8" fillId="3" borderId="12" xfId="3" applyFont="1" applyFill="1" applyBorder="1" applyAlignment="1">
      <alignment horizontal="left" vertical="center"/>
    </xf>
    <xf numFmtId="0" fontId="8" fillId="3" borderId="13" xfId="3" applyFont="1" applyFill="1" applyBorder="1" applyAlignment="1">
      <alignment horizontal="left" vertical="center"/>
    </xf>
    <xf numFmtId="0" fontId="8" fillId="3" borderId="18" xfId="3" applyFont="1" applyFill="1" applyBorder="1" applyAlignment="1">
      <alignment horizontal="left" vertical="center"/>
    </xf>
    <xf numFmtId="0" fontId="10" fillId="3" borderId="22" xfId="3" quotePrefix="1" applyFont="1" applyFill="1" applyBorder="1" applyAlignment="1">
      <alignment horizontal="left" vertical="center" wrapText="1"/>
    </xf>
    <xf numFmtId="0" fontId="10" fillId="3" borderId="13" xfId="3" quotePrefix="1" applyFont="1" applyFill="1" applyBorder="1" applyAlignment="1">
      <alignment horizontal="left" vertical="center" wrapText="1"/>
    </xf>
    <xf numFmtId="0" fontId="10" fillId="3" borderId="14" xfId="3" quotePrefix="1" applyFont="1" applyFill="1" applyBorder="1" applyAlignment="1">
      <alignment horizontal="left" vertical="center" wrapText="1"/>
    </xf>
    <xf numFmtId="0" fontId="8" fillId="2" borderId="26" xfId="3" applyFont="1" applyFill="1" applyBorder="1" applyAlignment="1">
      <alignment horizontal="left" vertical="center"/>
    </xf>
    <xf numFmtId="0" fontId="8" fillId="2" borderId="24" xfId="3" applyFont="1" applyFill="1" applyBorder="1" applyAlignment="1">
      <alignment horizontal="left" vertical="center"/>
    </xf>
    <xf numFmtId="0" fontId="8" fillId="2" borderId="27" xfId="3" applyFont="1" applyFill="1" applyBorder="1" applyAlignment="1">
      <alignment horizontal="left" vertical="center"/>
    </xf>
    <xf numFmtId="0" fontId="8" fillId="2" borderId="8" xfId="3" applyFont="1" applyFill="1" applyBorder="1" applyAlignment="1">
      <alignment horizontal="left" vertical="center"/>
    </xf>
    <xf numFmtId="0" fontId="8" fillId="2" borderId="33" xfId="3" applyFont="1" applyFill="1" applyBorder="1" applyAlignment="1">
      <alignment horizontal="left" vertical="center"/>
    </xf>
    <xf numFmtId="0" fontId="10" fillId="3" borderId="34" xfId="3" applyFont="1" applyFill="1" applyBorder="1" applyAlignment="1">
      <alignment horizontal="left" vertical="center"/>
    </xf>
    <xf numFmtId="0" fontId="10" fillId="3" borderId="0" xfId="3" quotePrefix="1" applyFont="1" applyFill="1" applyBorder="1" applyAlignment="1" applyProtection="1">
      <alignment horizontal="left" vertical="center"/>
    </xf>
    <xf numFmtId="0" fontId="10" fillId="3" borderId="6" xfId="3" quotePrefix="1" applyFont="1" applyFill="1" applyBorder="1" applyAlignment="1" applyProtection="1">
      <alignment horizontal="left" vertical="center"/>
    </xf>
    <xf numFmtId="0" fontId="8" fillId="2" borderId="26" xfId="3" applyFont="1" applyFill="1" applyBorder="1" applyAlignment="1">
      <alignment horizontal="left" vertical="center" wrapText="1"/>
    </xf>
    <xf numFmtId="0" fontId="8" fillId="2" borderId="24" xfId="3" applyFont="1" applyFill="1" applyBorder="1" applyAlignment="1">
      <alignment horizontal="left" vertical="center" wrapText="1"/>
    </xf>
    <xf numFmtId="0" fontId="8" fillId="2" borderId="27" xfId="3" applyFont="1" applyFill="1" applyBorder="1" applyAlignment="1">
      <alignment horizontal="left" vertical="center" wrapText="1"/>
    </xf>
    <xf numFmtId="0" fontId="8" fillId="2" borderId="8" xfId="3" applyFont="1" applyFill="1" applyBorder="1" applyAlignment="1">
      <alignment horizontal="left" vertical="center" wrapText="1"/>
    </xf>
    <xf numFmtId="0" fontId="8" fillId="2" borderId="0" xfId="3" applyFont="1" applyFill="1" applyBorder="1" applyAlignment="1">
      <alignment horizontal="left" vertical="center" wrapText="1"/>
    </xf>
    <xf numFmtId="0" fontId="8" fillId="2" borderId="33" xfId="3" applyFont="1" applyFill="1" applyBorder="1" applyAlignment="1">
      <alignment horizontal="left" vertical="center" wrapText="1"/>
    </xf>
    <xf numFmtId="0" fontId="8" fillId="2" borderId="12" xfId="3" applyFont="1" applyFill="1" applyBorder="1" applyAlignment="1">
      <alignment horizontal="left" vertical="center" wrapText="1"/>
    </xf>
    <xf numFmtId="0" fontId="8" fillId="2" borderId="13" xfId="3" applyFont="1" applyFill="1" applyBorder="1" applyAlignment="1">
      <alignment horizontal="left" vertical="center" wrapText="1"/>
    </xf>
    <xf numFmtId="0" fontId="8" fillId="2" borderId="18" xfId="3" applyFont="1" applyFill="1" applyBorder="1" applyAlignment="1">
      <alignment horizontal="left" vertical="center" wrapText="1"/>
    </xf>
    <xf numFmtId="0" fontId="10" fillId="2" borderId="0" xfId="3" applyFill="1" applyBorder="1" applyAlignment="1">
      <alignment vertical="center"/>
    </xf>
    <xf numFmtId="0" fontId="10" fillId="2" borderId="33" xfId="3" applyFill="1" applyBorder="1" applyAlignment="1">
      <alignment vertical="center"/>
    </xf>
    <xf numFmtId="0" fontId="10" fillId="2" borderId="12" xfId="3" applyFill="1" applyBorder="1" applyAlignment="1">
      <alignment vertical="center"/>
    </xf>
    <xf numFmtId="0" fontId="10" fillId="2" borderId="13" xfId="3" applyFill="1" applyBorder="1" applyAlignment="1">
      <alignment vertical="center"/>
    </xf>
    <xf numFmtId="0" fontId="10" fillId="2" borderId="18" xfId="3" applyFill="1" applyBorder="1" applyAlignment="1">
      <alignment vertical="center"/>
    </xf>
    <xf numFmtId="0" fontId="10" fillId="3" borderId="22" xfId="3" applyFont="1" applyFill="1" applyBorder="1" applyAlignment="1">
      <alignment horizontal="left" vertical="center"/>
    </xf>
    <xf numFmtId="0" fontId="10" fillId="3" borderId="13" xfId="3" applyFont="1" applyFill="1" applyBorder="1" applyAlignment="1">
      <alignment horizontal="left" vertical="center"/>
    </xf>
    <xf numFmtId="0" fontId="10" fillId="3" borderId="13" xfId="3" applyFont="1" applyFill="1" applyBorder="1" applyAlignment="1" applyProtection="1">
      <alignment horizontal="left" vertical="center" shrinkToFit="1"/>
      <protection locked="0"/>
    </xf>
    <xf numFmtId="0" fontId="10" fillId="3" borderId="14" xfId="3" applyFont="1" applyFill="1" applyBorder="1" applyAlignment="1" applyProtection="1">
      <alignment horizontal="left" vertical="center" shrinkToFit="1"/>
      <protection locked="0"/>
    </xf>
    <xf numFmtId="0" fontId="10" fillId="3" borderId="0" xfId="4" applyNumberFormat="1" applyFont="1" applyFill="1" applyBorder="1" applyAlignment="1" applyProtection="1">
      <alignment horizontal="left" vertical="center" shrinkToFit="1"/>
      <protection locked="0"/>
    </xf>
    <xf numFmtId="0" fontId="10" fillId="2" borderId="37" xfId="3" applyFont="1" applyFill="1" applyBorder="1" applyAlignment="1">
      <alignment horizontal="left" vertical="center" shrinkToFit="1"/>
    </xf>
    <xf numFmtId="0" fontId="10" fillId="3" borderId="37" xfId="3" applyNumberFormat="1" applyFont="1" applyFill="1" applyBorder="1" applyAlignment="1" applyProtection="1">
      <alignment horizontal="center" vertical="center" shrinkToFit="1"/>
      <protection locked="0"/>
    </xf>
    <xf numFmtId="0" fontId="10" fillId="3" borderId="47" xfId="3" applyNumberFormat="1" applyFont="1" applyFill="1" applyBorder="1" applyAlignment="1" applyProtection="1">
      <alignment horizontal="center" vertical="center" shrinkToFit="1"/>
      <protection locked="0"/>
    </xf>
    <xf numFmtId="0" fontId="21" fillId="3" borderId="20" xfId="3" applyFont="1" applyFill="1" applyBorder="1" applyAlignment="1">
      <alignment horizontal="left" vertical="center"/>
    </xf>
    <xf numFmtId="0" fontId="21" fillId="3" borderId="29" xfId="3" applyFont="1" applyFill="1" applyBorder="1" applyAlignment="1">
      <alignment horizontal="left" vertical="center"/>
    </xf>
    <xf numFmtId="0" fontId="19" fillId="2" borderId="46" xfId="3" applyFont="1" applyFill="1" applyBorder="1" applyAlignment="1">
      <alignment horizontal="left" vertical="center"/>
    </xf>
    <xf numFmtId="0" fontId="19" fillId="2" borderId="37" xfId="3" applyFont="1" applyFill="1" applyBorder="1" applyAlignment="1">
      <alignment horizontal="left" vertical="center"/>
    </xf>
    <xf numFmtId="0" fontId="21" fillId="3" borderId="20" xfId="3" applyFont="1" applyFill="1" applyBorder="1" applyAlignment="1">
      <alignment horizontal="center" vertical="center"/>
    </xf>
    <xf numFmtId="0" fontId="21" fillId="2" borderId="37" xfId="3" applyFont="1" applyFill="1" applyBorder="1" applyAlignment="1">
      <alignment horizontal="left" vertical="center"/>
    </xf>
    <xf numFmtId="0" fontId="10" fillId="3" borderId="37" xfId="3" applyFill="1" applyBorder="1" applyAlignment="1" applyProtection="1">
      <alignment horizontal="center" vertical="top" shrinkToFit="1"/>
      <protection locked="0"/>
    </xf>
    <xf numFmtId="0" fontId="10" fillId="2" borderId="30" xfId="3" applyFill="1" applyBorder="1" applyAlignment="1">
      <alignment horizontal="left" vertical="center"/>
    </xf>
    <xf numFmtId="0" fontId="10" fillId="2" borderId="31" xfId="3" applyFill="1" applyBorder="1" applyAlignment="1">
      <alignment horizontal="left" vertical="center"/>
    </xf>
    <xf numFmtId="0" fontId="10" fillId="2" borderId="36" xfId="3" applyFill="1" applyBorder="1" applyAlignment="1">
      <alignment horizontal="left" vertical="center"/>
    </xf>
    <xf numFmtId="0" fontId="10" fillId="2" borderId="34" xfId="3" applyFill="1" applyBorder="1" applyAlignment="1">
      <alignment horizontal="left" vertical="center"/>
    </xf>
    <xf numFmtId="0" fontId="10" fillId="2" borderId="20" xfId="3" applyFill="1" applyBorder="1" applyAlignment="1">
      <alignment horizontal="left" vertical="center"/>
    </xf>
    <xf numFmtId="0" fontId="10" fillId="2" borderId="21" xfId="3" applyFill="1" applyBorder="1" applyAlignment="1">
      <alignment horizontal="left" vertical="center"/>
    </xf>
    <xf numFmtId="0" fontId="7" fillId="2" borderId="1" xfId="3" applyFont="1" applyFill="1" applyBorder="1" applyAlignment="1">
      <alignment horizontal="center" vertical="center" wrapText="1"/>
    </xf>
    <xf numFmtId="0" fontId="7" fillId="2" borderId="2" xfId="3" applyFont="1" applyFill="1" applyBorder="1" applyAlignment="1">
      <alignment horizontal="center" vertical="center" wrapText="1"/>
    </xf>
    <xf numFmtId="0" fontId="7" fillId="2" borderId="3" xfId="3" applyFont="1" applyFill="1" applyBorder="1" applyAlignment="1">
      <alignment horizontal="center" vertical="center" wrapText="1"/>
    </xf>
    <xf numFmtId="0" fontId="10" fillId="2" borderId="37" xfId="3" applyFont="1" applyFill="1" applyBorder="1" applyAlignment="1">
      <alignment horizontal="left" vertical="center"/>
    </xf>
    <xf numFmtId="164" fontId="10" fillId="3" borderId="37" xfId="3" applyNumberFormat="1" applyFont="1" applyFill="1" applyBorder="1" applyAlignment="1" applyProtection="1">
      <alignment horizontal="center" vertical="center" shrinkToFit="1"/>
      <protection locked="0"/>
    </xf>
    <xf numFmtId="164" fontId="10" fillId="3" borderId="47" xfId="3" applyNumberFormat="1" applyFont="1" applyFill="1" applyBorder="1" applyAlignment="1" applyProtection="1">
      <alignment horizontal="center" vertical="center" shrinkToFit="1"/>
      <protection locked="0"/>
    </xf>
    <xf numFmtId="0" fontId="10" fillId="3" borderId="44" xfId="3" applyFill="1" applyBorder="1" applyAlignment="1" applyProtection="1">
      <alignment horizontal="center" vertical="center" shrinkToFit="1"/>
      <protection locked="0"/>
    </xf>
    <xf numFmtId="0" fontId="10" fillId="3" borderId="45" xfId="3" applyFill="1" applyBorder="1" applyAlignment="1" applyProtection="1">
      <alignment horizontal="center" vertical="center" shrinkToFit="1"/>
      <protection locked="0"/>
    </xf>
    <xf numFmtId="0" fontId="10" fillId="2" borderId="26" xfId="3" applyFill="1" applyBorder="1" applyAlignment="1">
      <alignment horizontal="left" vertical="center"/>
    </xf>
    <xf numFmtId="0" fontId="10" fillId="2" borderId="24" xfId="3" applyFill="1" applyBorder="1" applyAlignment="1">
      <alignment horizontal="left" vertical="center"/>
    </xf>
    <xf numFmtId="0" fontId="10" fillId="2" borderId="27" xfId="3" applyFill="1" applyBorder="1" applyAlignment="1">
      <alignment horizontal="left" vertical="center"/>
    </xf>
    <xf numFmtId="0" fontId="10" fillId="3" borderId="9" xfId="3" applyFill="1" applyBorder="1" applyAlignment="1">
      <alignment horizontal="center" vertical="center"/>
    </xf>
    <xf numFmtId="0" fontId="10" fillId="3" borderId="11" xfId="3" applyFill="1" applyBorder="1" applyAlignment="1">
      <alignment horizontal="center" vertical="center"/>
    </xf>
    <xf numFmtId="0" fontId="10" fillId="3" borderId="10" xfId="3" applyFill="1" applyBorder="1" applyAlignment="1">
      <alignment horizontal="center" vertical="center"/>
    </xf>
    <xf numFmtId="0" fontId="10" fillId="3" borderId="8" xfId="3" applyFill="1" applyBorder="1" applyAlignment="1">
      <alignment horizontal="center" vertical="center"/>
    </xf>
    <xf numFmtId="0" fontId="10" fillId="3" borderId="0" xfId="3" applyFill="1" applyBorder="1" applyAlignment="1">
      <alignment horizontal="center" vertical="center"/>
    </xf>
    <xf numFmtId="0" fontId="10" fillId="3" borderId="6" xfId="3" applyFill="1" applyBorder="1" applyAlignment="1">
      <alignment horizontal="center" vertical="center"/>
    </xf>
    <xf numFmtId="0" fontId="10" fillId="3" borderId="7" xfId="3" applyFill="1" applyBorder="1" applyAlignment="1">
      <alignment horizontal="center" vertical="center"/>
    </xf>
    <xf numFmtId="0" fontId="10" fillId="3" borderId="5" xfId="3" applyFill="1" applyBorder="1" applyAlignment="1">
      <alignment horizontal="center" vertical="center"/>
    </xf>
    <xf numFmtId="0" fontId="10" fillId="3" borderId="4" xfId="3" applyFill="1" applyBorder="1" applyAlignment="1">
      <alignment horizontal="center" vertical="center"/>
    </xf>
    <xf numFmtId="0" fontId="10" fillId="4" borderId="5" xfId="3" applyFont="1" applyFill="1" applyBorder="1" applyAlignment="1" applyProtection="1">
      <alignment horizontal="left" vertical="center"/>
      <protection locked="0"/>
    </xf>
    <xf numFmtId="0" fontId="10" fillId="4" borderId="5" xfId="3" applyFill="1" applyBorder="1" applyAlignment="1" applyProtection="1">
      <alignment horizontal="left" vertical="center"/>
      <protection locked="0"/>
    </xf>
    <xf numFmtId="0" fontId="10" fillId="4" borderId="4" xfId="3" applyFill="1" applyBorder="1" applyAlignment="1" applyProtection="1">
      <alignment horizontal="left" vertical="center"/>
      <protection locked="0"/>
    </xf>
    <xf numFmtId="0" fontId="19" fillId="4" borderId="0" xfId="3" applyFont="1" applyFill="1" applyBorder="1" applyAlignment="1">
      <alignment horizontal="left" vertical="center" wrapText="1"/>
    </xf>
    <xf numFmtId="0" fontId="19" fillId="4" borderId="6" xfId="3" applyFont="1" applyFill="1" applyBorder="1" applyAlignment="1">
      <alignment horizontal="left" vertical="center" wrapText="1"/>
    </xf>
    <xf numFmtId="0" fontId="8" fillId="0" borderId="9" xfId="3" applyFont="1" applyFill="1" applyBorder="1" applyAlignment="1">
      <alignment horizontal="center" vertical="center" wrapText="1"/>
    </xf>
    <xf numFmtId="0" fontId="8" fillId="0" borderId="11" xfId="3" applyFont="1" applyFill="1" applyBorder="1" applyAlignment="1">
      <alignment horizontal="center" vertical="center" wrapText="1"/>
    </xf>
    <xf numFmtId="0" fontId="8" fillId="0" borderId="10" xfId="3" applyFont="1" applyFill="1" applyBorder="1" applyAlignment="1">
      <alignment horizontal="center" vertical="center" wrapText="1"/>
    </xf>
    <xf numFmtId="0" fontId="8" fillId="0" borderId="8" xfId="3" applyFont="1" applyFill="1" applyBorder="1" applyAlignment="1">
      <alignment horizontal="center" vertical="center" wrapText="1"/>
    </xf>
    <xf numFmtId="0" fontId="8" fillId="0" borderId="0" xfId="3" applyFont="1" applyFill="1" applyBorder="1" applyAlignment="1">
      <alignment horizontal="center" vertical="center" wrapText="1"/>
    </xf>
    <xf numFmtId="0" fontId="8" fillId="0" borderId="6" xfId="3" applyFont="1" applyFill="1" applyBorder="1" applyAlignment="1">
      <alignment horizontal="center" vertical="center" wrapText="1"/>
    </xf>
    <xf numFmtId="0" fontId="10" fillId="0" borderId="8" xfId="3" applyFill="1" applyBorder="1" applyAlignment="1" applyProtection="1">
      <alignment horizontal="center" vertical="center"/>
      <protection locked="0"/>
    </xf>
    <xf numFmtId="0" fontId="10" fillId="0" borderId="0" xfId="3" applyFill="1" applyBorder="1" applyAlignment="1" applyProtection="1">
      <alignment horizontal="center" vertical="center"/>
      <protection locked="0"/>
    </xf>
    <xf numFmtId="0" fontId="10" fillId="0" borderId="6" xfId="3" applyFill="1" applyBorder="1" applyAlignment="1" applyProtection="1">
      <alignment horizontal="center" vertical="center"/>
      <protection locked="0"/>
    </xf>
    <xf numFmtId="0" fontId="10" fillId="0" borderId="7" xfId="3" applyFill="1" applyBorder="1" applyAlignment="1" applyProtection="1">
      <alignment horizontal="center" vertical="center"/>
      <protection locked="0"/>
    </xf>
    <xf numFmtId="0" fontId="10" fillId="0" borderId="5" xfId="3" applyFill="1" applyBorder="1" applyAlignment="1" applyProtection="1">
      <alignment horizontal="center" vertical="center"/>
      <protection locked="0"/>
    </xf>
    <xf numFmtId="0" fontId="10" fillId="0" borderId="4" xfId="3" applyFill="1" applyBorder="1" applyAlignment="1" applyProtection="1">
      <alignment horizontal="center" vertical="center"/>
      <protection locked="0"/>
    </xf>
    <xf numFmtId="0" fontId="10" fillId="3" borderId="2" xfId="3" applyFill="1" applyBorder="1" applyAlignment="1" applyProtection="1">
      <alignment horizontal="center" vertical="center" wrapText="1"/>
      <protection locked="0"/>
    </xf>
    <xf numFmtId="0" fontId="10" fillId="4" borderId="2" xfId="3" applyFont="1" applyFill="1" applyBorder="1" applyAlignment="1">
      <alignment horizontal="center" vertical="center"/>
    </xf>
    <xf numFmtId="0" fontId="10" fillId="4" borderId="2" xfId="3" applyFill="1" applyBorder="1" applyAlignment="1" applyProtection="1">
      <alignment horizontal="center" vertical="center" wrapText="1"/>
      <protection locked="0"/>
    </xf>
    <xf numFmtId="0" fontId="10" fillId="4" borderId="3" xfId="3" applyFill="1" applyBorder="1" applyAlignment="1" applyProtection="1">
      <alignment horizontal="center" vertical="center" wrapText="1"/>
      <protection locked="0"/>
    </xf>
    <xf numFmtId="0" fontId="10" fillId="2" borderId="43" xfId="3" applyFill="1" applyBorder="1" applyAlignment="1">
      <alignment horizontal="left" vertical="center"/>
    </xf>
    <xf numFmtId="0" fontId="10" fillId="2" borderId="44" xfId="3" applyFill="1" applyBorder="1" applyAlignment="1">
      <alignment horizontal="left" vertical="center"/>
    </xf>
    <xf numFmtId="0" fontId="39" fillId="2" borderId="5" xfId="0" applyFont="1" applyFill="1" applyBorder="1" applyAlignment="1">
      <alignment horizontal="left"/>
    </xf>
    <xf numFmtId="9" fontId="13" fillId="2" borderId="5" xfId="0" applyNumberFormat="1" applyFont="1" applyFill="1" applyBorder="1" applyAlignment="1">
      <alignment horizontal="center"/>
    </xf>
    <xf numFmtId="9" fontId="13" fillId="2" borderId="4" xfId="0" applyNumberFormat="1" applyFont="1" applyFill="1" applyBorder="1" applyAlignment="1">
      <alignment horizontal="center"/>
    </xf>
    <xf numFmtId="0" fontId="40" fillId="2" borderId="0" xfId="0" applyFont="1" applyFill="1" applyBorder="1" applyAlignment="1">
      <alignment horizontal="center"/>
    </xf>
    <xf numFmtId="0" fontId="40" fillId="2" borderId="6" xfId="0" applyFont="1" applyFill="1" applyBorder="1" applyAlignment="1">
      <alignment horizontal="center"/>
    </xf>
    <xf numFmtId="0" fontId="40" fillId="2" borderId="5" xfId="0" applyFont="1" applyFill="1" applyBorder="1" applyAlignment="1">
      <alignment horizontal="center"/>
    </xf>
    <xf numFmtId="0" fontId="40" fillId="2" borderId="4" xfId="0" applyFont="1" applyFill="1" applyBorder="1" applyAlignment="1">
      <alignment horizontal="center"/>
    </xf>
    <xf numFmtId="0" fontId="25" fillId="0" borderId="0" xfId="0" applyFont="1" applyFill="1" applyBorder="1" applyAlignment="1" applyProtection="1">
      <alignment horizontal="center"/>
      <protection locked="0"/>
    </xf>
    <xf numFmtId="0" fontId="25" fillId="4" borderId="9" xfId="0" applyFont="1" applyFill="1" applyBorder="1" applyAlignment="1" applyProtection="1">
      <alignment horizontal="left" vertical="top"/>
      <protection locked="0"/>
    </xf>
    <xf numFmtId="0" fontId="25" fillId="4" borderId="11" xfId="0" applyFont="1" applyFill="1" applyBorder="1" applyAlignment="1" applyProtection="1">
      <alignment horizontal="left" vertical="top"/>
      <protection locked="0"/>
    </xf>
    <xf numFmtId="0" fontId="25" fillId="4" borderId="10" xfId="0" applyFont="1" applyFill="1" applyBorder="1" applyAlignment="1" applyProtection="1">
      <alignment horizontal="left" vertical="top"/>
      <protection locked="0"/>
    </xf>
    <xf numFmtId="0" fontId="25" fillId="4" borderId="8" xfId="0" applyFont="1" applyFill="1" applyBorder="1" applyAlignment="1" applyProtection="1">
      <alignment horizontal="left" vertical="top"/>
      <protection locked="0"/>
    </xf>
    <xf numFmtId="0" fontId="25" fillId="4" borderId="0" xfId="0" applyFont="1" applyFill="1" applyBorder="1" applyAlignment="1" applyProtection="1">
      <alignment horizontal="left" vertical="top"/>
      <protection locked="0"/>
    </xf>
    <xf numFmtId="0" fontId="25" fillId="4" borderId="6" xfId="0" applyFont="1" applyFill="1" applyBorder="1" applyAlignment="1" applyProtection="1">
      <alignment horizontal="left" vertical="top"/>
      <protection locked="0"/>
    </xf>
    <xf numFmtId="0" fontId="25" fillId="4" borderId="7" xfId="0" applyFont="1" applyFill="1" applyBorder="1" applyAlignment="1" applyProtection="1">
      <alignment horizontal="left" vertical="top"/>
      <protection locked="0"/>
    </xf>
    <xf numFmtId="0" fontId="25" fillId="4" borderId="5" xfId="0" applyFont="1" applyFill="1" applyBorder="1" applyAlignment="1" applyProtection="1">
      <alignment horizontal="left" vertical="top"/>
      <protection locked="0"/>
    </xf>
    <xf numFmtId="0" fontId="25" fillId="4" borderId="4" xfId="0" applyFont="1" applyFill="1" applyBorder="1" applyAlignment="1" applyProtection="1">
      <alignment horizontal="left" vertical="top"/>
      <protection locked="0"/>
    </xf>
    <xf numFmtId="0" fontId="25" fillId="2" borderId="9" xfId="0" applyFont="1" applyFill="1" applyBorder="1" applyAlignment="1">
      <alignment horizontal="left" vertical="top" wrapText="1"/>
    </xf>
    <xf numFmtId="0" fontId="25" fillId="2" borderId="11" xfId="0" applyFont="1" applyFill="1" applyBorder="1" applyAlignment="1">
      <alignment horizontal="left" vertical="top" wrapText="1"/>
    </xf>
    <xf numFmtId="0" fontId="25" fillId="2" borderId="10" xfId="0" applyFont="1" applyFill="1" applyBorder="1" applyAlignment="1">
      <alignment horizontal="left" vertical="top" wrapText="1"/>
    </xf>
    <xf numFmtId="0" fontId="25" fillId="2" borderId="8" xfId="0" applyFont="1" applyFill="1" applyBorder="1" applyAlignment="1">
      <alignment horizontal="left" vertical="top" wrapText="1"/>
    </xf>
    <xf numFmtId="0" fontId="25" fillId="2" borderId="0" xfId="0" applyFont="1" applyFill="1" applyBorder="1" applyAlignment="1">
      <alignment horizontal="left" vertical="top" wrapText="1"/>
    </xf>
    <xf numFmtId="0" fontId="25" fillId="2" borderId="6" xfId="0" applyFont="1" applyFill="1" applyBorder="1" applyAlignment="1">
      <alignment horizontal="left" vertical="top" wrapText="1"/>
    </xf>
    <xf numFmtId="0" fontId="25" fillId="2" borderId="7" xfId="0" applyFont="1" applyFill="1" applyBorder="1" applyAlignment="1">
      <alignment horizontal="left" vertical="top" wrapText="1"/>
    </xf>
    <xf numFmtId="0" fontId="25" fillId="2" borderId="5" xfId="0" applyFont="1" applyFill="1" applyBorder="1" applyAlignment="1">
      <alignment horizontal="left" vertical="top" wrapText="1"/>
    </xf>
    <xf numFmtId="0" fontId="25" fillId="2" borderId="4" xfId="0" applyFont="1" applyFill="1" applyBorder="1" applyAlignment="1">
      <alignment horizontal="left" vertical="top" wrapText="1"/>
    </xf>
    <xf numFmtId="0" fontId="25" fillId="2" borderId="15" xfId="0" applyFont="1" applyFill="1" applyBorder="1" applyAlignment="1">
      <alignment horizontal="left"/>
    </xf>
    <xf numFmtId="0" fontId="25" fillId="2" borderId="16" xfId="0" applyFont="1" applyFill="1" applyBorder="1" applyAlignment="1">
      <alignment horizontal="left"/>
    </xf>
    <xf numFmtId="0" fontId="25" fillId="2" borderId="38" xfId="0" applyFont="1" applyFill="1" applyBorder="1" applyAlignment="1">
      <alignment horizontal="left"/>
    </xf>
    <xf numFmtId="0" fontId="25" fillId="2" borderId="19" xfId="0" applyFont="1" applyFill="1" applyBorder="1" applyAlignment="1">
      <alignment horizontal="left"/>
    </xf>
    <xf numFmtId="0" fontId="25" fillId="2" borderId="20" xfId="0" applyFont="1" applyFill="1" applyBorder="1" applyAlignment="1">
      <alignment horizontal="left"/>
    </xf>
    <xf numFmtId="0" fontId="25" fillId="2" borderId="21" xfId="0" applyFont="1" applyFill="1" applyBorder="1" applyAlignment="1">
      <alignment horizontal="left"/>
    </xf>
    <xf numFmtId="0" fontId="25" fillId="2" borderId="30" xfId="0" applyFont="1" applyFill="1" applyBorder="1" applyAlignment="1">
      <alignment horizontal="left"/>
    </xf>
    <xf numFmtId="0" fontId="25" fillId="2" borderId="31" xfId="0" applyFont="1" applyFill="1" applyBorder="1" applyAlignment="1">
      <alignment horizontal="left"/>
    </xf>
    <xf numFmtId="0" fontId="25" fillId="2" borderId="36" xfId="0" applyFont="1" applyFill="1" applyBorder="1" applyAlignment="1">
      <alignment horizontal="left"/>
    </xf>
    <xf numFmtId="0" fontId="25" fillId="2" borderId="1" xfId="0" applyFont="1" applyFill="1" applyBorder="1" applyAlignment="1">
      <alignment horizontal="left"/>
    </xf>
    <xf numFmtId="0" fontId="25" fillId="2" borderId="2" xfId="0" applyFont="1" applyFill="1" applyBorder="1" applyAlignment="1">
      <alignment horizontal="left"/>
    </xf>
    <xf numFmtId="0" fontId="25" fillId="2" borderId="41" xfId="0" applyFont="1" applyFill="1" applyBorder="1" applyAlignment="1">
      <alignment horizontal="left"/>
    </xf>
    <xf numFmtId="0" fontId="25" fillId="6" borderId="1" xfId="0" applyFont="1" applyFill="1" applyBorder="1" applyAlignment="1">
      <alignment horizontal="left"/>
    </xf>
    <xf numFmtId="0" fontId="29" fillId="6" borderId="2" xfId="0" applyFont="1" applyFill="1" applyBorder="1" applyAlignment="1">
      <alignment horizontal="left"/>
    </xf>
    <xf numFmtId="0" fontId="29" fillId="6" borderId="3" xfId="0" applyFont="1" applyFill="1" applyBorder="1" applyAlignment="1">
      <alignment horizontal="left"/>
    </xf>
    <xf numFmtId="0" fontId="2" fillId="2" borderId="39" xfId="0" applyFont="1" applyFill="1" applyBorder="1" applyAlignment="1">
      <alignment horizontal="center"/>
    </xf>
    <xf numFmtId="0" fontId="2" fillId="2" borderId="16" xfId="0" applyFont="1" applyFill="1" applyBorder="1" applyAlignment="1">
      <alignment horizontal="center"/>
    </xf>
    <xf numFmtId="0" fontId="2" fillId="2" borderId="38" xfId="0" applyFont="1" applyFill="1" applyBorder="1" applyAlignment="1">
      <alignment horizontal="center"/>
    </xf>
    <xf numFmtId="0" fontId="2" fillId="2" borderId="35" xfId="0" applyFont="1" applyFill="1" applyBorder="1" applyAlignment="1">
      <alignment horizontal="center"/>
    </xf>
    <xf numFmtId="0" fontId="2" fillId="2" borderId="31" xfId="0" applyFont="1" applyFill="1" applyBorder="1" applyAlignment="1">
      <alignment horizontal="center"/>
    </xf>
    <xf numFmtId="0" fontId="2" fillId="2" borderId="36" xfId="0" applyFont="1" applyFill="1" applyBorder="1" applyAlignment="1">
      <alignment horizontal="center"/>
    </xf>
    <xf numFmtId="1" fontId="2" fillId="2" borderId="42" xfId="0" applyNumberFormat="1" applyFont="1" applyFill="1" applyBorder="1" applyAlignment="1">
      <alignment horizontal="center"/>
    </xf>
    <xf numFmtId="1" fontId="2" fillId="2" borderId="2" xfId="0" applyNumberFormat="1" applyFont="1" applyFill="1" applyBorder="1" applyAlignment="1">
      <alignment horizontal="center"/>
    </xf>
    <xf numFmtId="1" fontId="2" fillId="2" borderId="41" xfId="0" applyNumberFormat="1" applyFont="1" applyFill="1" applyBorder="1" applyAlignment="1">
      <alignment horizontal="center"/>
    </xf>
    <xf numFmtId="0" fontId="2" fillId="2" borderId="17" xfId="0" applyFont="1" applyFill="1" applyBorder="1" applyAlignment="1">
      <alignment horizontal="center"/>
    </xf>
    <xf numFmtId="0" fontId="2" fillId="2" borderId="29" xfId="0" applyFont="1" applyFill="1" applyBorder="1" applyAlignment="1">
      <alignment horizontal="center"/>
    </xf>
    <xf numFmtId="0" fontId="2" fillId="2" borderId="32" xfId="0" applyFont="1" applyFill="1" applyBorder="1" applyAlignment="1">
      <alignment horizontal="center"/>
    </xf>
    <xf numFmtId="1" fontId="2" fillId="2" borderId="3" xfId="0" applyNumberFormat="1" applyFont="1" applyFill="1" applyBorder="1" applyAlignment="1">
      <alignment horizontal="center"/>
    </xf>
    <xf numFmtId="0" fontId="25" fillId="2" borderId="3" xfId="0" applyFont="1" applyFill="1" applyBorder="1" applyAlignment="1">
      <alignment horizontal="left"/>
    </xf>
    <xf numFmtId="0" fontId="25" fillId="2" borderId="1" xfId="0" applyFont="1" applyFill="1" applyBorder="1" applyAlignment="1">
      <alignment horizontal="center"/>
    </xf>
    <xf numFmtId="0" fontId="25" fillId="2" borderId="3" xfId="0" applyFont="1" applyFill="1" applyBorder="1" applyAlignment="1">
      <alignment horizontal="center"/>
    </xf>
    <xf numFmtId="0" fontId="25" fillId="2" borderId="1" xfId="0" applyFont="1" applyFill="1" applyBorder="1" applyAlignment="1">
      <alignment horizontal="left" vertical="top"/>
    </xf>
    <xf numFmtId="0" fontId="25" fillId="2" borderId="2" xfId="0" applyFont="1" applyFill="1" applyBorder="1" applyAlignment="1">
      <alignment horizontal="left" vertical="top"/>
    </xf>
    <xf numFmtId="0" fontId="25" fillId="2" borderId="3" xfId="0" applyFont="1" applyFill="1" applyBorder="1" applyAlignment="1">
      <alignment horizontal="left" vertical="top"/>
    </xf>
    <xf numFmtId="2" fontId="42" fillId="2" borderId="0" xfId="1" applyNumberFormat="1" applyFont="1" applyFill="1" applyBorder="1" applyAlignment="1">
      <alignment horizontal="left"/>
    </xf>
    <xf numFmtId="0" fontId="41" fillId="2" borderId="0" xfId="0" applyFont="1" applyFill="1" applyBorder="1" applyAlignment="1">
      <alignment horizontal="center"/>
    </xf>
    <xf numFmtId="44" fontId="41" fillId="2" borderId="0" xfId="0" applyNumberFormat="1" applyFont="1" applyFill="1" applyBorder="1" applyAlignment="1">
      <alignment horizontal="center"/>
    </xf>
    <xf numFmtId="9" fontId="41" fillId="2" borderId="0" xfId="0" applyNumberFormat="1" applyFont="1" applyFill="1" applyBorder="1" applyAlignment="1">
      <alignment horizontal="center"/>
    </xf>
    <xf numFmtId="0" fontId="40" fillId="2" borderId="11" xfId="0" applyFont="1" applyFill="1" applyBorder="1" applyAlignment="1">
      <alignment horizontal="center"/>
    </xf>
    <xf numFmtId="0" fontId="40" fillId="2" borderId="10" xfId="0" applyFont="1" applyFill="1" applyBorder="1" applyAlignment="1">
      <alignment horizontal="center"/>
    </xf>
    <xf numFmtId="0" fontId="25" fillId="0" borderId="5" xfId="0" applyFont="1" applyFill="1" applyBorder="1" applyAlignment="1" applyProtection="1">
      <alignment horizontal="center"/>
      <protection locked="0"/>
    </xf>
    <xf numFmtId="0" fontId="25" fillId="2" borderId="8" xfId="0" applyFont="1" applyFill="1" applyBorder="1"/>
    <xf numFmtId="0" fontId="25" fillId="2" borderId="0" xfId="0" applyFont="1" applyFill="1" applyBorder="1"/>
    <xf numFmtId="44" fontId="25" fillId="0" borderId="1" xfId="5" applyFont="1" applyFill="1" applyBorder="1" applyAlignment="1" applyProtection="1">
      <alignment horizontal="left" vertical="top"/>
      <protection locked="0"/>
    </xf>
    <xf numFmtId="44" fontId="25" fillId="0" borderId="2" xfId="5" applyFont="1" applyFill="1" applyBorder="1" applyAlignment="1" applyProtection="1">
      <alignment horizontal="left" vertical="top"/>
      <protection locked="0"/>
    </xf>
    <xf numFmtId="44" fontId="25" fillId="0" borderId="3" xfId="5" applyFont="1" applyFill="1" applyBorder="1" applyAlignment="1" applyProtection="1">
      <alignment horizontal="left" vertical="top"/>
      <protection locked="0"/>
    </xf>
    <xf numFmtId="9" fontId="25" fillId="2" borderId="9" xfId="1" applyFont="1" applyFill="1" applyBorder="1" applyAlignment="1">
      <alignment horizontal="left" vertical="top"/>
    </xf>
    <xf numFmtId="9" fontId="25" fillId="2" borderId="11" xfId="1" applyFont="1" applyFill="1" applyBorder="1" applyAlignment="1">
      <alignment horizontal="left" vertical="top"/>
    </xf>
    <xf numFmtId="9" fontId="25" fillId="2" borderId="10" xfId="1" applyFont="1" applyFill="1" applyBorder="1" applyAlignment="1">
      <alignment horizontal="left" vertical="top"/>
    </xf>
    <xf numFmtId="9" fontId="25" fillId="2" borderId="7" xfId="1" applyFont="1" applyFill="1" applyBorder="1" applyAlignment="1">
      <alignment horizontal="left" vertical="top"/>
    </xf>
    <xf numFmtId="9" fontId="25" fillId="2" borderId="5" xfId="1" applyFont="1" applyFill="1" applyBorder="1" applyAlignment="1">
      <alignment horizontal="left" vertical="top"/>
    </xf>
    <xf numFmtId="9" fontId="25" fillId="2" borderId="4" xfId="1" applyFont="1" applyFill="1" applyBorder="1" applyAlignment="1">
      <alignment horizontal="left" vertical="top"/>
    </xf>
    <xf numFmtId="0" fontId="25" fillId="2" borderId="1" xfId="0" applyFont="1" applyFill="1" applyBorder="1" applyAlignment="1">
      <alignment vertical="center"/>
    </xf>
    <xf numFmtId="0" fontId="25" fillId="2" borderId="2" xfId="0" applyFont="1" applyFill="1" applyBorder="1" applyAlignment="1">
      <alignment vertical="center"/>
    </xf>
    <xf numFmtId="0" fontId="25" fillId="2" borderId="3" xfId="0" applyFont="1" applyFill="1" applyBorder="1" applyAlignment="1">
      <alignment vertical="center"/>
    </xf>
    <xf numFmtId="14" fontId="25" fillId="4" borderId="1" xfId="0" applyNumberFormat="1" applyFont="1" applyFill="1" applyBorder="1" applyAlignment="1" applyProtection="1">
      <alignment vertical="center"/>
      <protection locked="0"/>
    </xf>
    <xf numFmtId="0" fontId="25" fillId="4" borderId="2" xfId="0" applyFont="1" applyFill="1" applyBorder="1" applyAlignment="1" applyProtection="1">
      <alignment vertical="center"/>
      <protection locked="0"/>
    </xf>
    <xf numFmtId="0" fontId="25" fillId="4" borderId="3" xfId="0" applyFont="1" applyFill="1" applyBorder="1" applyAlignment="1" applyProtection="1">
      <alignment vertical="center"/>
      <protection locked="0"/>
    </xf>
    <xf numFmtId="0" fontId="25" fillId="0" borderId="8" xfId="0" applyFont="1" applyFill="1" applyBorder="1" applyAlignment="1" applyProtection="1">
      <alignment horizontal="left" vertical="top"/>
      <protection locked="0"/>
    </xf>
    <xf numFmtId="0" fontId="25" fillId="0" borderId="0" xfId="0" applyFont="1" applyFill="1" applyBorder="1" applyAlignment="1" applyProtection="1">
      <alignment horizontal="left" vertical="top"/>
      <protection locked="0"/>
    </xf>
    <xf numFmtId="0" fontId="25" fillId="0" borderId="6" xfId="0" applyFont="1" applyFill="1" applyBorder="1" applyAlignment="1" applyProtection="1">
      <alignment horizontal="left" vertical="top"/>
      <protection locked="0"/>
    </xf>
    <xf numFmtId="0" fontId="25" fillId="0" borderId="7" xfId="0" applyFont="1" applyFill="1" applyBorder="1" applyAlignment="1" applyProtection="1">
      <alignment horizontal="left" vertical="top"/>
      <protection locked="0"/>
    </xf>
    <xf numFmtId="0" fontId="25" fillId="0" borderId="5" xfId="0" applyFont="1" applyFill="1" applyBorder="1" applyAlignment="1" applyProtection="1">
      <alignment horizontal="left" vertical="top"/>
      <protection locked="0"/>
    </xf>
    <xf numFmtId="0" fontId="25" fillId="0" borderId="4" xfId="0" applyFont="1" applyFill="1" applyBorder="1" applyAlignment="1" applyProtection="1">
      <alignment horizontal="left" vertical="top"/>
      <protection locked="0"/>
    </xf>
    <xf numFmtId="0" fontId="1" fillId="0" borderId="1" xfId="0"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protection locked="0"/>
    </xf>
    <xf numFmtId="0" fontId="1" fillId="0" borderId="3" xfId="0" applyFont="1" applyFill="1" applyBorder="1" applyAlignment="1" applyProtection="1">
      <alignment horizontal="center" vertical="center"/>
      <protection locked="0"/>
    </xf>
    <xf numFmtId="0" fontId="25" fillId="6" borderId="2" xfId="0" applyFont="1" applyFill="1" applyBorder="1" applyAlignment="1">
      <alignment horizontal="left"/>
    </xf>
    <xf numFmtId="0" fontId="2" fillId="6" borderId="2" xfId="0" applyFont="1" applyFill="1" applyBorder="1" applyAlignment="1">
      <alignment horizontal="left"/>
    </xf>
    <xf numFmtId="0" fontId="2" fillId="6" borderId="3" xfId="0" applyFont="1" applyFill="1" applyBorder="1" applyAlignment="1">
      <alignment horizontal="left"/>
    </xf>
    <xf numFmtId="0" fontId="25" fillId="2" borderId="1" xfId="0" applyFont="1" applyFill="1" applyBorder="1" applyAlignment="1">
      <alignment horizontal="left" vertical="center"/>
    </xf>
    <xf numFmtId="0" fontId="25" fillId="2" borderId="2" xfId="0" applyFont="1" applyFill="1" applyBorder="1" applyAlignment="1">
      <alignment horizontal="left" vertical="center"/>
    </xf>
    <xf numFmtId="0" fontId="25" fillId="2" borderId="3" xfId="0" applyFont="1" applyFill="1" applyBorder="1" applyAlignment="1">
      <alignment horizontal="left" vertical="center"/>
    </xf>
    <xf numFmtId="0" fontId="25" fillId="2" borderId="7" xfId="0" applyFont="1" applyFill="1" applyBorder="1" applyAlignment="1">
      <alignment horizontal="left"/>
    </xf>
    <xf numFmtId="0" fontId="25" fillId="2" borderId="5" xfId="0" applyFont="1" applyFill="1" applyBorder="1" applyAlignment="1">
      <alignment horizontal="left"/>
    </xf>
    <xf numFmtId="9" fontId="13" fillId="2" borderId="11" xfId="0" applyNumberFormat="1" applyFont="1" applyFill="1" applyBorder="1" applyAlignment="1">
      <alignment horizontal="center"/>
    </xf>
    <xf numFmtId="9" fontId="13" fillId="2" borderId="10" xfId="0" applyNumberFormat="1" applyFont="1" applyFill="1" applyBorder="1" applyAlignment="1">
      <alignment horizontal="center"/>
    </xf>
    <xf numFmtId="0" fontId="39" fillId="2" borderId="11" xfId="0" applyFont="1" applyFill="1" applyBorder="1" applyAlignment="1">
      <alignment horizontal="left"/>
    </xf>
    <xf numFmtId="0" fontId="25" fillId="2" borderId="41" xfId="0" applyFont="1" applyFill="1" applyBorder="1" applyAlignment="1">
      <alignment horizontal="left" vertical="center"/>
    </xf>
    <xf numFmtId="9" fontId="25" fillId="2" borderId="2" xfId="0" applyNumberFormat="1" applyFont="1" applyFill="1" applyBorder="1" applyAlignment="1">
      <alignment horizontal="center" vertical="center"/>
    </xf>
    <xf numFmtId="0" fontId="25" fillId="2" borderId="3" xfId="0" applyFont="1" applyFill="1" applyBorder="1" applyAlignment="1">
      <alignment horizontal="center" vertical="center"/>
    </xf>
    <xf numFmtId="0" fontId="25" fillId="2" borderId="9" xfId="0" applyFont="1" applyFill="1" applyBorder="1"/>
    <xf numFmtId="0" fontId="25" fillId="2" borderId="11" xfId="0" applyFont="1" applyFill="1" applyBorder="1"/>
    <xf numFmtId="0" fontId="25" fillId="0" borderId="11" xfId="0" applyFont="1" applyFill="1" applyBorder="1" applyAlignment="1" applyProtection="1">
      <alignment horizontal="center"/>
      <protection locked="0"/>
    </xf>
    <xf numFmtId="1" fontId="41" fillId="2" borderId="0" xfId="0" applyNumberFormat="1" applyFont="1" applyFill="1" applyBorder="1" applyAlignment="1">
      <alignment horizontal="center"/>
    </xf>
    <xf numFmtId="1" fontId="25" fillId="2" borderId="2" xfId="0" applyNumberFormat="1" applyFont="1" applyFill="1" applyBorder="1" applyAlignment="1">
      <alignment horizontal="center" vertical="center"/>
    </xf>
    <xf numFmtId="0" fontId="0" fillId="2" borderId="42" xfId="0" applyFill="1" applyBorder="1" applyAlignment="1">
      <alignment horizontal="center"/>
    </xf>
    <xf numFmtId="0" fontId="0" fillId="2" borderId="3" xfId="0" applyFill="1" applyBorder="1" applyAlignment="1">
      <alignment horizontal="center"/>
    </xf>
    <xf numFmtId="0" fontId="25" fillId="6" borderId="1" xfId="0" applyFont="1" applyFill="1" applyBorder="1" applyAlignment="1">
      <alignment horizontal="left" vertical="center"/>
    </xf>
    <xf numFmtId="0" fontId="25" fillId="6" borderId="2" xfId="0" applyFont="1" applyFill="1" applyBorder="1" applyAlignment="1">
      <alignment horizontal="left" vertical="center"/>
    </xf>
    <xf numFmtId="0" fontId="25" fillId="6" borderId="3" xfId="0" applyFont="1" applyFill="1" applyBorder="1" applyAlignment="1">
      <alignment horizontal="left" vertical="center"/>
    </xf>
    <xf numFmtId="0" fontId="42" fillId="2" borderId="0" xfId="0" applyFont="1" applyFill="1" applyBorder="1" applyAlignment="1">
      <alignment horizontal="left"/>
    </xf>
  </cellXfs>
  <cellStyles count="6">
    <cellStyle name="Lien hypertexte" xfId="2" builtinId="8"/>
    <cellStyle name="Lien hypertexte 2" xfId="4" xr:uid="{00000000-0005-0000-0000-000001000000}"/>
    <cellStyle name="Monétaire" xfId="5" builtinId="4"/>
    <cellStyle name="Normal" xfId="0" builtinId="0"/>
    <cellStyle name="Normal 2" xfId="3" xr:uid="{00000000-0005-0000-0000-000004000000}"/>
    <cellStyle name="Pourcentage" xfId="1" builtinId="5"/>
  </cellStyles>
  <dxfs count="302">
    <dxf>
      <font>
        <color theme="0"/>
      </font>
      <fill>
        <patternFill>
          <bgColor rgb="FFFF0000"/>
        </patternFill>
      </fill>
    </dxf>
    <dxf>
      <font>
        <color theme="0"/>
      </font>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ont>
        <strike val="0"/>
      </font>
      <fill>
        <patternFill>
          <bgColor rgb="FF92D050"/>
        </patternFill>
      </fill>
    </dxf>
    <dxf>
      <fill>
        <patternFill>
          <bgColor theme="9"/>
        </patternFill>
      </fill>
    </dxf>
    <dxf>
      <fill>
        <patternFill>
          <bgColor rgb="FFFF0000"/>
        </patternFill>
      </fill>
    </dxf>
    <dxf>
      <font>
        <strike val="0"/>
      </font>
      <fill>
        <patternFill>
          <bgColor theme="0" tint="-0.14996795556505021"/>
        </patternFill>
      </fill>
      <border>
        <left/>
        <right/>
        <top/>
        <bottom/>
        <vertical/>
        <horizontal/>
      </border>
    </dxf>
    <dxf>
      <font>
        <strike val="0"/>
      </font>
      <fill>
        <patternFill>
          <bgColor theme="0" tint="-0.14996795556505021"/>
        </patternFill>
      </fill>
      <border>
        <left/>
        <right/>
        <top/>
        <bottom/>
        <vertical/>
        <horizontal/>
      </border>
    </dxf>
    <dxf>
      <font>
        <strike val="0"/>
        <color theme="0" tint="-0.14996795556505021"/>
      </font>
    </dxf>
    <dxf>
      <font>
        <strike val="0"/>
        <color theme="0" tint="-0.14996795556505021"/>
      </font>
    </dxf>
    <dxf>
      <font>
        <strike val="0"/>
        <color rgb="FFFF0000"/>
      </font>
    </dxf>
    <dxf>
      <font>
        <strike val="0"/>
      </font>
      <fill>
        <patternFill>
          <bgColor theme="0" tint="-0.14996795556505021"/>
        </patternFill>
      </fill>
      <border>
        <left/>
        <right/>
        <top/>
        <bottom/>
        <vertical/>
        <horizontal/>
      </border>
    </dxf>
    <dxf>
      <font>
        <strike val="0"/>
      </font>
      <fill>
        <patternFill>
          <bgColor theme="0" tint="-0.14996795556505021"/>
        </patternFill>
      </fill>
      <border>
        <left/>
        <right/>
        <top/>
        <bottom/>
        <vertical/>
        <horizontal/>
      </border>
    </dxf>
    <dxf>
      <font>
        <strike val="0"/>
        <color theme="0" tint="-0.14996795556505021"/>
      </font>
    </dxf>
    <dxf>
      <font>
        <strike val="0"/>
        <color theme="0" tint="-0.14996795556505021"/>
      </font>
    </dxf>
    <dxf>
      <font>
        <strike val="0"/>
        <color rgb="FFFF0000"/>
      </font>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ont>
        <strike val="0"/>
        <color theme="0" tint="-0.14996795556505021"/>
      </font>
    </dxf>
    <dxf>
      <font>
        <strike val="0"/>
        <color theme="0" tint="-0.14996795556505021"/>
      </font>
    </dxf>
    <dxf>
      <font>
        <strike val="0"/>
        <color rgb="FFFF0000"/>
      </font>
    </dxf>
    <dxf>
      <font>
        <strike val="0"/>
        <color theme="0" tint="-0.14996795556505021"/>
      </font>
    </dxf>
    <dxf>
      <font>
        <strike val="0"/>
        <color theme="0" tint="-0.14996795556505021"/>
      </font>
    </dxf>
    <dxf>
      <fill>
        <patternFill>
          <bgColor theme="0" tint="-0.14996795556505021"/>
        </patternFill>
      </fill>
      <border>
        <left/>
        <right/>
        <top/>
        <bottom/>
        <vertical/>
        <horizontal/>
      </border>
    </dxf>
    <dxf>
      <font>
        <strike val="0"/>
      </font>
      <fill>
        <patternFill>
          <bgColor theme="0" tint="-0.14996795556505021"/>
        </patternFill>
      </fill>
      <border>
        <left/>
        <right/>
        <top/>
        <bottom/>
        <vertical/>
        <horizontal/>
      </border>
    </dxf>
    <dxf>
      <fill>
        <patternFill>
          <bgColor theme="0" tint="-0.14996795556505021"/>
        </patternFill>
      </fill>
      <border>
        <left/>
        <right/>
        <top/>
        <bottom/>
        <vertical/>
        <horizontal/>
      </border>
    </dxf>
    <dxf>
      <font>
        <strike val="0"/>
      </font>
      <fill>
        <patternFill>
          <bgColor theme="0" tint="-0.14996795556505021"/>
        </patternFill>
      </fill>
      <border>
        <left/>
        <right/>
        <top/>
        <bottom/>
        <vertical/>
        <horizontal/>
      </border>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ont>
        <color rgb="FFFF0000"/>
      </font>
    </dxf>
    <dxf>
      <font>
        <color rgb="FFFF0000"/>
      </font>
    </dxf>
    <dxf>
      <font>
        <b/>
        <i val="0"/>
        <color rgb="FFFF0000"/>
      </font>
    </dxf>
    <dxf>
      <font>
        <b/>
        <i val="0"/>
        <color rgb="FFFF0000"/>
      </font>
    </dxf>
    <dxf>
      <font>
        <color rgb="FFFF0000"/>
      </font>
    </dxf>
    <dxf>
      <font>
        <b/>
        <i val="0"/>
        <color rgb="FFFF0000"/>
      </font>
    </dxf>
    <dxf>
      <font>
        <b/>
        <i val="0"/>
        <color rgb="FFFF0000"/>
      </font>
    </dxf>
    <dxf>
      <font>
        <strike val="0"/>
        <color theme="0" tint="-0.14996795556505021"/>
      </font>
    </dxf>
    <dxf>
      <font>
        <strike val="0"/>
        <color theme="0" tint="-0.14996795556505021"/>
      </font>
    </dxf>
    <dxf>
      <font>
        <strike val="0"/>
        <color theme="0" tint="-0.14996795556505021"/>
      </font>
    </dxf>
    <dxf>
      <font>
        <color auto="1"/>
      </font>
    </dxf>
    <dxf>
      <font>
        <strike val="0"/>
        <color theme="0" tint="-0.14996795556505021"/>
      </font>
    </dxf>
    <dxf>
      <font>
        <color auto="1"/>
      </font>
    </dxf>
    <dxf>
      <font>
        <strike val="0"/>
        <color theme="0" tint="-0.14996795556505021"/>
      </font>
    </dxf>
    <dxf>
      <fill>
        <patternFill>
          <bgColor theme="0"/>
        </patternFill>
      </fill>
      <border>
        <left/>
        <right/>
        <top/>
        <bottom/>
        <vertical/>
        <horizontal/>
      </border>
    </dxf>
    <dxf>
      <font>
        <strike val="0"/>
      </font>
      <fill>
        <patternFill>
          <bgColor theme="0" tint="-0.14996795556505021"/>
        </patternFill>
      </fill>
      <border>
        <left/>
        <right/>
        <top/>
        <bottom/>
        <vertical/>
        <horizontal/>
      </border>
    </dxf>
    <dxf>
      <fill>
        <patternFill>
          <bgColor theme="0"/>
        </patternFill>
      </fill>
      <border>
        <left/>
        <right/>
        <top/>
        <bottom/>
        <vertical/>
        <horizontal/>
      </border>
    </dxf>
    <dxf>
      <font>
        <strike val="0"/>
      </font>
      <fill>
        <patternFill>
          <bgColor theme="0" tint="-0.14996795556505021"/>
        </patternFill>
      </fill>
      <border>
        <left/>
        <right/>
        <top/>
        <bottom/>
        <vertical/>
        <horizontal/>
      </border>
    </dxf>
    <dxf>
      <font>
        <strike val="0"/>
        <color theme="0" tint="-0.14996795556505021"/>
      </font>
    </dxf>
    <dxf>
      <font>
        <strike val="0"/>
        <color theme="0" tint="-0.14996795556505021"/>
      </font>
    </dxf>
    <dxf>
      <font>
        <strike val="0"/>
        <color theme="0" tint="-0.14996795556505021"/>
      </font>
    </dxf>
    <dxf>
      <font>
        <strike val="0"/>
        <color theme="0" tint="-0.14996795556505021"/>
      </font>
    </dxf>
    <dxf>
      <font>
        <strike val="0"/>
        <color theme="0" tint="-0.14996795556505021"/>
      </font>
    </dxf>
    <dxf>
      <font>
        <strike val="0"/>
        <color theme="0" tint="-0.14996795556505021"/>
      </font>
    </dxf>
    <dxf>
      <font>
        <strike val="0"/>
        <color rgb="FFFF0000"/>
      </font>
    </dxf>
    <dxf>
      <font>
        <strike val="0"/>
        <color theme="0" tint="-0.14996795556505021"/>
      </font>
    </dxf>
    <dxf>
      <font>
        <strike val="0"/>
        <color theme="0" tint="-0.14996795556505021"/>
      </font>
    </dxf>
    <dxf>
      <font>
        <strike val="0"/>
        <color rgb="FFFF0000"/>
      </font>
    </dxf>
    <dxf>
      <font>
        <strike val="0"/>
        <color theme="0" tint="-0.14996795556505021"/>
      </font>
    </dxf>
    <dxf>
      <font>
        <strike val="0"/>
        <color rgb="FFFF0000"/>
      </font>
    </dxf>
    <dxf>
      <font>
        <strike val="0"/>
        <color theme="0" tint="-0.14996795556505021"/>
      </font>
    </dxf>
    <dxf>
      <font>
        <strike val="0"/>
        <color theme="0" tint="-0.14996795556505021"/>
      </font>
    </dxf>
    <dxf>
      <font>
        <strike val="0"/>
        <color rgb="FFFF0000"/>
      </font>
    </dxf>
    <dxf>
      <font>
        <strike val="0"/>
        <color theme="0" tint="-0.14996795556505021"/>
      </font>
    </dxf>
    <dxf>
      <font>
        <strike val="0"/>
        <color theme="0" tint="-0.14996795556505021"/>
      </font>
    </dxf>
    <dxf>
      <font>
        <strike val="0"/>
        <color theme="0" tint="-0.14996795556505021"/>
      </font>
    </dxf>
    <dxf>
      <font>
        <b/>
        <i val="0"/>
        <color rgb="FFFF0000"/>
      </font>
    </dxf>
    <dxf>
      <font>
        <strike val="0"/>
        <color theme="0" tint="-0.14996795556505021"/>
      </font>
    </dxf>
    <dxf>
      <font>
        <strike val="0"/>
        <color theme="0" tint="-0.14996795556505021"/>
      </font>
    </dxf>
    <dxf>
      <font>
        <b/>
        <i val="0"/>
        <color rgb="FFFF0000"/>
      </font>
    </dxf>
    <dxf>
      <font>
        <strike val="0"/>
        <color theme="0" tint="-0.14996795556505021"/>
      </font>
    </dxf>
    <dxf>
      <font>
        <strike val="0"/>
        <color theme="0" tint="-0.14996795556505021"/>
      </font>
    </dxf>
    <dxf>
      <fill>
        <patternFill>
          <bgColor theme="0" tint="-0.14996795556505021"/>
        </patternFill>
      </fill>
      <border>
        <left/>
        <right/>
        <top/>
        <bottom/>
      </border>
    </dxf>
    <dxf>
      <font>
        <strike val="0"/>
      </font>
      <fill>
        <patternFill>
          <bgColor theme="0" tint="-0.14996795556505021"/>
        </patternFill>
      </fill>
      <border>
        <left/>
        <right/>
        <top/>
        <bottom/>
        <vertical/>
        <horizontal/>
      </border>
    </dxf>
    <dxf>
      <fill>
        <patternFill>
          <bgColor theme="0" tint="-0.14996795556505021"/>
        </patternFill>
      </fill>
      <border>
        <left/>
        <right/>
        <top/>
        <bottom/>
      </border>
    </dxf>
    <dxf>
      <font>
        <strike val="0"/>
      </font>
      <fill>
        <patternFill>
          <bgColor theme="0" tint="-0.14996795556505021"/>
        </patternFill>
      </fill>
      <border>
        <left/>
        <right/>
        <top/>
        <bottom/>
        <vertical/>
        <horizontal/>
      </border>
    </dxf>
    <dxf>
      <font>
        <color rgb="FFFF0000"/>
      </font>
    </dxf>
    <dxf>
      <font>
        <strike val="0"/>
        <color theme="0" tint="-0.14996795556505021"/>
      </font>
    </dxf>
    <dxf>
      <font>
        <color rgb="FFFF0000"/>
      </font>
    </dxf>
    <dxf>
      <font>
        <strike val="0"/>
        <color theme="0" tint="-0.14996795556505021"/>
      </font>
    </dxf>
    <dxf>
      <fill>
        <patternFill>
          <bgColor theme="0" tint="-0.14996795556505021"/>
        </patternFill>
      </fill>
      <border>
        <left/>
        <right/>
        <top/>
        <bottom/>
        <vertical/>
        <horizontal/>
      </border>
    </dxf>
    <dxf>
      <font>
        <strike val="0"/>
      </font>
      <fill>
        <patternFill>
          <bgColor theme="0" tint="-0.14996795556505021"/>
        </patternFill>
      </fill>
      <border>
        <left/>
        <right/>
        <top/>
        <bottom/>
        <vertical/>
        <horizontal/>
      </border>
    </dxf>
    <dxf>
      <fill>
        <patternFill>
          <bgColor theme="0" tint="-0.14996795556505021"/>
        </patternFill>
      </fill>
      <border>
        <left/>
        <right/>
        <top/>
        <bottom/>
        <vertical/>
        <horizontal/>
      </border>
    </dxf>
    <dxf>
      <font>
        <strike val="0"/>
      </font>
      <fill>
        <patternFill>
          <bgColor theme="0" tint="-0.14996795556505021"/>
        </patternFill>
      </fill>
      <border>
        <left/>
        <right/>
        <top/>
        <bottom/>
        <vertical/>
        <horizontal/>
      </border>
    </dxf>
    <dxf>
      <fill>
        <patternFill>
          <bgColor theme="0" tint="-0.14996795556505021"/>
        </patternFill>
      </fill>
      <border>
        <left/>
        <right/>
        <top/>
        <bottom/>
        <vertical/>
        <horizontal/>
      </border>
    </dxf>
    <dxf>
      <font>
        <strike val="0"/>
      </font>
      <fill>
        <patternFill>
          <bgColor theme="0" tint="-0.14996795556505021"/>
        </patternFill>
      </fill>
      <border>
        <left/>
        <right/>
        <top/>
        <bottom/>
        <vertical/>
        <horizontal/>
      </border>
    </dxf>
    <dxf>
      <fill>
        <patternFill>
          <bgColor theme="0" tint="-0.14996795556505021"/>
        </patternFill>
      </fill>
      <border>
        <left/>
        <right/>
        <top/>
        <bottom/>
        <vertical/>
        <horizontal/>
      </border>
    </dxf>
    <dxf>
      <font>
        <strike val="0"/>
      </font>
      <fill>
        <patternFill>
          <bgColor theme="0" tint="-0.14996795556505021"/>
        </patternFill>
      </fill>
      <border>
        <left/>
        <right/>
        <top/>
        <bottom/>
        <vertical/>
        <horizontal/>
      </border>
    </dxf>
    <dxf>
      <font>
        <color rgb="FFFF0000"/>
      </font>
    </dxf>
    <dxf>
      <font>
        <color rgb="FFFF0000"/>
      </font>
    </dxf>
    <dxf>
      <font>
        <color rgb="FFFF0000"/>
      </font>
    </dxf>
    <dxf>
      <font>
        <strike val="0"/>
        <color theme="0" tint="-0.14996795556505021"/>
      </font>
    </dxf>
    <dxf>
      <font>
        <color rgb="FFFF0000"/>
      </font>
    </dxf>
    <dxf>
      <font>
        <strike val="0"/>
        <color theme="0" tint="-0.14996795556505021"/>
      </font>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ont>
        <color rgb="FFFF0000"/>
      </font>
    </dxf>
    <dxf>
      <font>
        <strike val="0"/>
        <color theme="0" tint="-0.14996795556505021"/>
      </font>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ont>
        <color auto="1"/>
      </font>
    </dxf>
    <dxf>
      <font>
        <strike val="0"/>
        <color theme="0" tint="-0.14996795556505021"/>
      </font>
    </dxf>
    <dxf>
      <fill>
        <patternFill>
          <bgColor theme="0"/>
        </patternFill>
      </fill>
      <border>
        <left/>
        <right/>
        <top/>
        <bottom/>
        <vertical/>
        <horizontal/>
      </border>
    </dxf>
    <dxf>
      <font>
        <strike val="0"/>
      </font>
      <fill>
        <patternFill>
          <bgColor theme="0" tint="-0.14996795556505021"/>
        </patternFill>
      </fill>
      <border>
        <left/>
        <right/>
        <top/>
        <bottom/>
        <vertical/>
        <horizontal/>
      </border>
    </dxf>
    <dxf>
      <font>
        <color rgb="FFFF0000"/>
      </font>
    </dxf>
    <dxf>
      <font>
        <strike val="0"/>
        <color theme="0" tint="-0.14996795556505021"/>
      </font>
    </dxf>
    <dxf>
      <font>
        <color rgb="FFFF0000"/>
      </font>
    </dxf>
    <dxf>
      <font>
        <strike val="0"/>
        <color theme="0" tint="-0.14996795556505021"/>
      </font>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ont>
        <strike val="0"/>
      </font>
      <fill>
        <patternFill>
          <bgColor theme="0" tint="-0.14996795556505021"/>
        </patternFill>
      </fill>
      <border>
        <left/>
        <right/>
        <top/>
        <bottom/>
        <vertical/>
        <horizontal/>
      </border>
    </dxf>
    <dxf>
      <font>
        <strike val="0"/>
      </font>
      <fill>
        <patternFill>
          <bgColor theme="0" tint="-0.14996795556505021"/>
        </patternFill>
      </fill>
      <border>
        <left/>
        <right/>
        <top/>
        <bottom/>
        <vertical/>
        <horizontal/>
      </border>
    </dxf>
    <dxf>
      <font>
        <strike val="0"/>
        <color theme="0" tint="-0.14996795556505021"/>
      </font>
    </dxf>
    <dxf>
      <font>
        <strike val="0"/>
        <color theme="0" tint="-0.14996795556505021"/>
      </font>
    </dxf>
    <dxf>
      <font>
        <strike val="0"/>
      </font>
      <fill>
        <patternFill>
          <bgColor theme="0" tint="-0.14996795556505021"/>
        </patternFill>
      </fill>
      <border>
        <left/>
        <right/>
        <top/>
        <bottom/>
        <vertical/>
        <horizontal/>
      </border>
    </dxf>
    <dxf>
      <fill>
        <patternFill>
          <bgColor theme="0" tint="-0.14996795556505021"/>
        </patternFill>
      </fill>
      <border>
        <left/>
        <right/>
        <top/>
        <bottom/>
        <vertical/>
        <horizontal/>
      </border>
    </dxf>
    <dxf>
      <font>
        <strike val="0"/>
        <color theme="0" tint="-0.14996795556505021"/>
      </font>
    </dxf>
    <dxf>
      <font>
        <strike val="0"/>
        <color rgb="FFFF0000"/>
      </font>
    </dxf>
    <dxf>
      <font>
        <strike val="0"/>
        <color theme="0" tint="-0.14996795556505021"/>
      </font>
      <fill>
        <patternFill>
          <bgColor theme="0" tint="-0.14996795556505021"/>
        </patternFill>
      </fill>
      <border>
        <left/>
        <right/>
        <top/>
        <bottom/>
        <vertical/>
        <horizontal/>
      </border>
    </dxf>
    <dxf>
      <font>
        <strike val="0"/>
      </font>
      <fill>
        <patternFill>
          <bgColor theme="0" tint="-0.14996795556505021"/>
        </patternFill>
      </fill>
      <border>
        <left/>
        <right/>
        <top/>
        <bottom/>
        <vertical/>
        <horizontal/>
      </border>
    </dxf>
    <dxf>
      <font>
        <strike val="0"/>
      </font>
      <fill>
        <patternFill>
          <bgColor theme="0"/>
        </patternFill>
      </fill>
      <border>
        <left style="thin">
          <color auto="1"/>
        </left>
        <right style="thin">
          <color auto="1"/>
        </right>
        <top style="thin">
          <color auto="1"/>
        </top>
        <bottom style="thin">
          <color auto="1"/>
        </bottom>
        <vertical/>
        <horizontal/>
      </border>
    </dxf>
    <dxf>
      <fill>
        <patternFill>
          <bgColor theme="0" tint="-0.14996795556505021"/>
        </patternFill>
      </fill>
      <border>
        <left/>
        <right/>
        <top/>
        <bottom/>
        <vertical/>
        <horizontal/>
      </border>
    </dxf>
    <dxf>
      <font>
        <strike val="0"/>
      </font>
      <fill>
        <patternFill>
          <bgColor theme="0" tint="-0.14996795556505021"/>
        </patternFill>
      </fill>
      <border>
        <left/>
        <right/>
        <top/>
        <bottom/>
        <vertical/>
        <horizontal/>
      </border>
    </dxf>
    <dxf>
      <font>
        <strike val="0"/>
      </font>
      <fill>
        <patternFill>
          <bgColor theme="0" tint="-0.14996795556505021"/>
        </patternFill>
      </fill>
      <border>
        <left/>
        <right/>
        <top/>
        <bottom/>
        <vertical/>
        <horizontal/>
      </border>
    </dxf>
    <dxf>
      <font>
        <strike val="0"/>
        <color theme="0" tint="-0.14996795556505021"/>
      </font>
    </dxf>
    <dxf>
      <font>
        <strike val="0"/>
        <color theme="0" tint="-0.14996795556505021"/>
      </font>
    </dxf>
    <dxf>
      <font>
        <strike val="0"/>
        <color rgb="FFFF0000"/>
      </font>
    </dxf>
    <dxf>
      <font>
        <color theme="0" tint="-0.14996795556505021"/>
      </font>
      <fill>
        <patternFill>
          <bgColor theme="0" tint="-0.14996795556505021"/>
        </patternFill>
      </fill>
      <border>
        <left/>
        <right/>
        <top/>
        <bottom/>
        <vertical/>
        <horizontal/>
      </border>
    </dxf>
    <dxf>
      <font>
        <strike val="0"/>
        <color theme="0" tint="-0.14996795556505021"/>
      </font>
    </dxf>
    <dxf>
      <font>
        <b/>
        <i val="0"/>
        <strike val="0"/>
        <color rgb="FFFF0000"/>
      </font>
    </dxf>
    <dxf>
      <font>
        <strike val="0"/>
      </font>
      <fill>
        <patternFill>
          <bgColor theme="0" tint="-0.14996795556505021"/>
        </patternFill>
      </fill>
      <border>
        <left/>
        <right/>
        <top/>
        <bottom/>
        <vertical/>
        <horizontal/>
      </border>
    </dxf>
    <dxf>
      <font>
        <strike val="0"/>
      </font>
      <fill>
        <patternFill>
          <bgColor theme="0" tint="-0.14996795556505021"/>
        </patternFill>
      </fill>
      <border>
        <left/>
        <right/>
        <top/>
        <bottom/>
        <vertical/>
        <horizontal/>
      </border>
    </dxf>
    <dxf>
      <fill>
        <patternFill>
          <bgColor theme="0" tint="-0.14996795556505021"/>
        </patternFill>
      </fill>
      <border>
        <left/>
        <right/>
        <top/>
        <bottom/>
        <vertical/>
        <horizontal/>
      </border>
    </dxf>
    <dxf>
      <font>
        <strike val="0"/>
        <color theme="0" tint="-0.14996795556505021"/>
      </font>
    </dxf>
    <dxf>
      <font>
        <strike val="0"/>
        <color rgb="FFFF0000"/>
      </font>
    </dxf>
    <dxf>
      <font>
        <strike val="0"/>
        <color theme="0" tint="-0.14996795556505021"/>
      </font>
    </dxf>
    <dxf>
      <font>
        <strike val="0"/>
        <color theme="0" tint="-0.14996795556505021"/>
      </font>
    </dxf>
    <dxf>
      <font>
        <b/>
        <i val="0"/>
        <color rgb="FFFF0000"/>
      </font>
    </dxf>
    <dxf>
      <font>
        <strike val="0"/>
        <color theme="0" tint="-0.14996795556505021"/>
      </font>
    </dxf>
    <dxf>
      <font>
        <strike val="0"/>
        <color theme="0" tint="-0.14996795556505021"/>
      </font>
    </dxf>
    <dxf>
      <fill>
        <patternFill>
          <bgColor theme="0" tint="-0.14996795556505021"/>
        </patternFill>
      </fill>
      <border>
        <left/>
        <right/>
        <top/>
        <bottom/>
      </border>
    </dxf>
    <dxf>
      <font>
        <strike val="0"/>
      </font>
      <fill>
        <patternFill>
          <bgColor theme="0" tint="-0.14996795556505021"/>
        </patternFill>
      </fill>
      <border>
        <left/>
        <right/>
        <top/>
        <bottom/>
        <vertical/>
        <horizontal/>
      </border>
    </dxf>
    <dxf>
      <font>
        <color rgb="FFFF0000"/>
      </font>
    </dxf>
    <dxf>
      <font>
        <strike val="0"/>
        <color theme="0" tint="-0.14996795556505021"/>
      </font>
    </dxf>
    <dxf>
      <fill>
        <patternFill>
          <bgColor theme="0" tint="-0.14996795556505021"/>
        </patternFill>
      </fill>
      <border>
        <left/>
        <right/>
        <top/>
        <bottom/>
        <vertical/>
        <horizontal/>
      </border>
    </dxf>
    <dxf>
      <font>
        <strike val="0"/>
      </font>
      <fill>
        <patternFill>
          <bgColor theme="0" tint="-0.14996795556505021"/>
        </patternFill>
      </fill>
      <border>
        <left/>
        <right/>
        <top/>
        <bottom/>
        <vertical/>
        <horizontal/>
      </border>
    </dxf>
    <dxf>
      <fill>
        <patternFill>
          <bgColor theme="0" tint="-0.14996795556505021"/>
        </patternFill>
      </fill>
      <border>
        <left/>
        <right/>
        <top/>
        <bottom/>
        <vertical/>
        <horizontal/>
      </border>
    </dxf>
    <dxf>
      <font>
        <strike val="0"/>
      </font>
      <fill>
        <patternFill>
          <bgColor theme="0" tint="-0.14996795556505021"/>
        </patternFill>
      </fill>
      <border>
        <left/>
        <right/>
        <top/>
        <bottom/>
        <vertical/>
        <horizontal/>
      </border>
    </dxf>
    <dxf>
      <font>
        <color rgb="FFFF0000"/>
      </font>
    </dxf>
    <dxf>
      <font>
        <color rgb="FFFF0000"/>
      </font>
    </dxf>
    <dxf>
      <font>
        <strike val="0"/>
        <color theme="0" tint="-0.14996795556505021"/>
      </font>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ont>
        <color rgb="FFFF0000"/>
      </font>
    </dxf>
    <dxf>
      <font>
        <strike val="0"/>
        <color theme="0" tint="-0.14996795556505021"/>
      </font>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ont>
        <strike val="0"/>
        <color theme="0" tint="-0.14996795556505021"/>
      </font>
    </dxf>
    <dxf>
      <font>
        <strike val="0"/>
        <color rgb="FFFF0000"/>
      </font>
    </dxf>
    <dxf>
      <font>
        <strike val="0"/>
        <color theme="0" tint="-0.14996795556505021"/>
      </font>
    </dxf>
    <dxf>
      <font>
        <color rgb="FFFF0000"/>
      </font>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ont>
        <color rgb="FFFF0000"/>
      </font>
    </dxf>
    <dxf>
      <fill>
        <patternFill>
          <bgColor theme="0" tint="-0.14996795556505021"/>
        </patternFill>
      </fill>
      <border>
        <left/>
        <right/>
        <top/>
        <bottom/>
        <vertical/>
        <horizontal/>
      </border>
    </dxf>
    <dxf>
      <fill>
        <patternFill>
          <bgColor theme="0" tint="-0.14996795556505021"/>
        </patternFill>
      </fill>
      <border>
        <left/>
        <right/>
        <top/>
        <bottom/>
      </border>
    </dxf>
    <dxf>
      <font>
        <color rgb="FFFF0000"/>
      </font>
    </dxf>
    <dxf>
      <font>
        <color rgb="FFFF0000"/>
      </font>
    </dxf>
    <dxf>
      <font>
        <color rgb="FFFF0000"/>
      </font>
    </dxf>
    <dxf>
      <font>
        <color rgb="FFFF0000"/>
      </font>
    </dxf>
    <dxf>
      <font>
        <color rgb="FFFF0000"/>
      </font>
    </dxf>
    <dxf>
      <fill>
        <patternFill>
          <bgColor theme="0" tint="-0.14996795556505021"/>
        </patternFill>
      </fill>
      <border>
        <left/>
        <right/>
        <top/>
        <bottom/>
      </border>
    </dxf>
    <dxf>
      <fill>
        <patternFill>
          <bgColor theme="0" tint="-0.14996795556505021"/>
        </patternFill>
      </fill>
      <border>
        <left/>
        <right/>
        <top/>
        <bottom/>
        <vertical/>
        <horizontal/>
      </border>
    </dxf>
    <dxf>
      <fill>
        <patternFill>
          <bgColor theme="0" tint="-0.14996795556505021"/>
        </patternFill>
      </fill>
      <border>
        <left/>
        <right/>
        <top/>
        <bottom/>
      </border>
    </dxf>
    <dxf>
      <fill>
        <patternFill>
          <bgColor theme="0" tint="-0.14996795556505021"/>
        </patternFill>
      </fill>
      <border>
        <left/>
        <right/>
        <top/>
        <bottom/>
        <vertical/>
        <horizontal/>
      </border>
    </dxf>
    <dxf>
      <fill>
        <patternFill>
          <bgColor theme="0" tint="-0.14996795556505021"/>
        </patternFill>
      </fill>
      <border>
        <left/>
        <right/>
        <top/>
        <bottom/>
      </border>
    </dxf>
    <dxf>
      <fill>
        <patternFill>
          <bgColor theme="0" tint="-0.14996795556505021"/>
        </patternFill>
      </fill>
      <border>
        <left/>
        <right/>
        <top/>
        <bottom/>
        <vertical/>
        <horizontal/>
      </border>
    </dxf>
    <dxf>
      <fill>
        <patternFill>
          <bgColor theme="0" tint="-0.14996795556505021"/>
        </patternFill>
      </fill>
      <border>
        <left/>
        <right/>
        <top/>
        <bottom/>
      </border>
    </dxf>
    <dxf>
      <font>
        <strike val="0"/>
        <color rgb="FFFF0000"/>
      </font>
    </dxf>
    <dxf>
      <font>
        <strike val="0"/>
      </font>
      <fill>
        <patternFill>
          <bgColor theme="0" tint="-0.14996795556505021"/>
        </patternFill>
      </fill>
      <border>
        <left/>
        <right/>
        <top/>
        <bottom/>
        <vertical/>
        <horizontal/>
      </border>
    </dxf>
    <dxf>
      <fill>
        <patternFill>
          <bgColor theme="0" tint="-0.14996795556505021"/>
        </patternFill>
      </fill>
      <border>
        <left/>
        <right/>
        <top/>
        <bottom/>
      </border>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ont>
        <strike val="0"/>
      </font>
      <fill>
        <patternFill>
          <bgColor theme="0"/>
        </patternFill>
      </fill>
      <border>
        <left style="thin">
          <color auto="1"/>
        </left>
        <right style="thin">
          <color auto="1"/>
        </right>
        <top style="thin">
          <color auto="1"/>
        </top>
        <bottom style="thin">
          <color auto="1"/>
        </bottom>
        <vertical/>
        <horizontal/>
      </border>
    </dxf>
    <dxf>
      <font>
        <strike val="0"/>
      </font>
      <fill>
        <patternFill>
          <bgColor theme="0" tint="-0.14996795556505021"/>
        </patternFill>
      </fill>
      <border>
        <left/>
        <right/>
        <top/>
        <bottom/>
        <vertical/>
        <horizontal/>
      </border>
    </dxf>
    <dxf>
      <fill>
        <patternFill>
          <bgColor theme="0" tint="-0.14996795556505021"/>
        </patternFill>
      </fill>
      <border>
        <left/>
        <right/>
        <top/>
        <bottom/>
        <vertical/>
        <horizontal/>
      </border>
    </dxf>
    <dxf>
      <font>
        <strike val="0"/>
        <color theme="0" tint="-0.14996795556505021"/>
      </font>
    </dxf>
    <dxf>
      <font>
        <strike val="0"/>
        <color theme="0" tint="-0.14996795556505021"/>
      </font>
    </dxf>
    <dxf>
      <font>
        <strike val="0"/>
        <color theme="0" tint="-0.14996795556505021"/>
      </font>
    </dxf>
    <dxf>
      <font>
        <strike val="0"/>
        <color theme="0" tint="-0.14996795556505021"/>
      </font>
    </dxf>
    <dxf>
      <font>
        <strike val="0"/>
        <color theme="0" tint="-0.14996795556505021"/>
      </font>
    </dxf>
    <dxf>
      <font>
        <strike val="0"/>
        <color theme="0" tint="-0.14996795556505021"/>
      </font>
    </dxf>
    <dxf>
      <font>
        <strike val="0"/>
        <color rgb="FFFF0000"/>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ont>
        <strike val="0"/>
        <color theme="0" tint="-0.34998626667073579"/>
      </font>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ont>
        <color rgb="FFFF0000"/>
      </font>
      <fill>
        <patternFill patternType="solid">
          <bgColor theme="0" tint="-0.34998626667073579"/>
        </patternFill>
      </fill>
    </dxf>
    <dxf>
      <font>
        <strike val="0"/>
        <color theme="0" tint="-0.34998626667073579"/>
      </font>
    </dxf>
    <dxf>
      <font>
        <strike val="0"/>
        <color theme="0" tint="-0.34998626667073579"/>
      </font>
    </dxf>
    <dxf>
      <border>
        <left/>
        <right/>
        <top/>
        <bottom/>
        <vertical/>
        <horizontal/>
      </border>
    </dxf>
    <dxf>
      <font>
        <strike val="0"/>
        <color theme="0" tint="-0.34998626667073579"/>
      </font>
    </dxf>
    <dxf>
      <font>
        <strike val="0"/>
        <color theme="0" tint="-0.34998626667073579"/>
      </font>
      <border>
        <left/>
        <right/>
        <top/>
        <bottom/>
        <vertical/>
        <horizontal/>
      </border>
    </dxf>
    <dxf>
      <fill>
        <patternFill>
          <bgColor theme="0" tint="-0.34998626667073579"/>
        </patternFill>
      </fill>
      <border>
        <left/>
        <right/>
        <top/>
        <bottom/>
        <vertical/>
        <horizontal/>
      </border>
    </dxf>
    <dxf>
      <fill>
        <patternFill>
          <bgColor theme="0" tint="-0.34998626667073579"/>
        </patternFill>
      </fill>
      <border>
        <left/>
        <right/>
        <top/>
        <bottom/>
        <vertical/>
        <horizontal/>
      </border>
    </dxf>
    <dxf>
      <fill>
        <patternFill>
          <bgColor theme="0" tint="-0.34998626667073579"/>
        </patternFill>
      </fill>
      <border>
        <left/>
        <right/>
        <top/>
        <bottom/>
        <vertical/>
        <horizontal/>
      </border>
    </dxf>
    <dxf>
      <fill>
        <patternFill>
          <bgColor theme="0" tint="-0.34998626667073579"/>
        </patternFill>
      </fill>
      <border>
        <left/>
        <right/>
        <top/>
        <bottom/>
        <vertical/>
        <horizontal/>
      </border>
    </dxf>
    <dxf>
      <fill>
        <patternFill>
          <bgColor theme="0" tint="-0.34998626667073579"/>
        </patternFill>
      </fill>
      <border>
        <left/>
        <right/>
        <top/>
        <bottom/>
        <vertical/>
        <horizontal/>
      </border>
    </dxf>
    <dxf>
      <fill>
        <patternFill>
          <bgColor theme="0" tint="-0.34998626667073579"/>
        </patternFill>
      </fill>
      <border>
        <left/>
        <right/>
        <top/>
        <bottom/>
        <vertical/>
        <horizontal/>
      </border>
    </dxf>
    <dxf>
      <fill>
        <patternFill>
          <bgColor theme="0" tint="-0.34998626667073579"/>
        </patternFill>
      </fill>
      <border>
        <left/>
        <right/>
        <top/>
        <bottom/>
        <vertical/>
        <horizontal/>
      </border>
    </dxf>
    <dxf>
      <fill>
        <patternFill>
          <bgColor theme="0" tint="-0.34998626667073579"/>
        </patternFill>
      </fill>
      <border>
        <left/>
        <right/>
        <top/>
        <bottom/>
        <vertical/>
        <horizontal/>
      </border>
    </dxf>
    <dxf>
      <fill>
        <patternFill>
          <bgColor theme="0" tint="-0.34998626667073579"/>
        </patternFill>
      </fill>
      <border>
        <left/>
        <right/>
        <top/>
        <bottom/>
        <vertical/>
        <horizontal/>
      </border>
    </dxf>
    <dxf>
      <fill>
        <patternFill>
          <bgColor theme="0" tint="-0.34998626667073579"/>
        </patternFill>
      </fill>
      <border>
        <left/>
        <right/>
        <top/>
        <bottom/>
        <vertical/>
        <horizontal/>
      </border>
    </dxf>
    <dxf>
      <fill>
        <patternFill>
          <bgColor theme="0" tint="-0.34998626667073579"/>
        </patternFill>
      </fill>
      <border>
        <left/>
        <right/>
        <top/>
        <bottom/>
        <vertical/>
        <horizontal/>
      </border>
    </dxf>
    <dxf>
      <fill>
        <patternFill>
          <bgColor theme="0" tint="-0.34998626667073579"/>
        </patternFill>
      </fill>
      <border>
        <left/>
        <right/>
        <top/>
        <bottom/>
        <vertical/>
        <horizontal/>
      </border>
    </dxf>
    <dxf>
      <fill>
        <patternFill>
          <bgColor theme="0" tint="-0.34998626667073579"/>
        </patternFill>
      </fill>
      <border>
        <left/>
        <right/>
        <top/>
        <bottom/>
        <vertical/>
        <horizontal/>
      </border>
    </dxf>
    <dxf>
      <fill>
        <patternFill>
          <bgColor theme="0" tint="-0.34998626667073579"/>
        </patternFill>
      </fill>
      <border>
        <left/>
        <right/>
        <top/>
        <bottom/>
        <vertical/>
        <horizontal/>
      </border>
    </dxf>
    <dxf>
      <fill>
        <patternFill>
          <bgColor theme="0" tint="-0.34998626667073579"/>
        </patternFill>
      </fill>
      <border>
        <left/>
        <right/>
        <top/>
        <bottom/>
        <vertical/>
        <horizontal/>
      </border>
    </dxf>
    <dxf>
      <fill>
        <patternFill>
          <bgColor theme="0" tint="-0.34998626667073579"/>
        </patternFill>
      </fill>
      <border>
        <left/>
        <right/>
        <top/>
        <bottom/>
        <vertical/>
        <horizontal/>
      </border>
    </dxf>
    <dxf>
      <font>
        <strike val="0"/>
        <color rgb="FFFF0000"/>
      </font>
      <fill>
        <patternFill patternType="solid">
          <bgColor theme="0" tint="-0.14996795556505021"/>
        </patternFill>
      </fill>
    </dxf>
    <dxf>
      <font>
        <strike val="0"/>
        <color theme="0" tint="-0.14996795556505021"/>
      </font>
    </dxf>
    <dxf>
      <font>
        <strike val="0"/>
        <color theme="0" tint="-0.14996795556505021"/>
      </font>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ill>
        <patternFill>
          <bgColor theme="0" tint="-0.14996795556505021"/>
        </patternFill>
      </fill>
      <border>
        <left/>
        <right/>
        <top/>
        <bottom/>
        <vertical/>
        <horizontal/>
      </border>
    </dxf>
    <dxf>
      <fill>
        <patternFill>
          <bgColor theme="0" tint="-0.14996795556505021"/>
        </patternFill>
      </fill>
      <border>
        <left/>
        <right/>
        <top/>
        <bottom/>
      </border>
    </dxf>
    <dxf>
      <fill>
        <patternFill>
          <bgColor theme="0" tint="-0.34998626667073579"/>
        </patternFill>
      </fill>
      <border>
        <left/>
        <right/>
        <top/>
        <bottom/>
        <vertical/>
        <horizontal/>
      </border>
    </dxf>
    <dxf>
      <font>
        <strike val="0"/>
        <color theme="0" tint="-0.34998626667073579"/>
      </font>
    </dxf>
    <dxf>
      <fill>
        <patternFill>
          <bgColor theme="0" tint="-0.34998626667073579"/>
        </patternFill>
      </fill>
      <border>
        <left/>
        <right/>
        <top/>
        <bottom/>
        <vertical/>
        <horizontal/>
      </border>
    </dxf>
    <dxf>
      <font>
        <strike val="0"/>
        <color theme="0" tint="-0.34998626667073579"/>
      </font>
    </dxf>
    <dxf>
      <border>
        <left/>
        <right/>
        <top/>
        <bottom/>
        <vertical/>
        <horizontal/>
      </border>
    </dxf>
    <dxf>
      <font>
        <strike val="0"/>
        <color theme="0" tint="-0.34998626667073579"/>
      </font>
    </dxf>
    <dxf>
      <font>
        <strike val="0"/>
        <color theme="0" tint="-0.34998626667073579"/>
      </font>
      <border>
        <left/>
        <right/>
        <top/>
        <bottom/>
        <vertical/>
        <horizontal/>
      </border>
    </dxf>
    <dxf>
      <fill>
        <patternFill>
          <bgColor theme="0" tint="-0.34998626667073579"/>
        </patternFill>
      </fill>
      <border>
        <left/>
        <right/>
        <top/>
        <bottom/>
        <vertical/>
        <horizontal/>
      </border>
    </dxf>
    <dxf>
      <fill>
        <patternFill>
          <bgColor theme="0" tint="-0.34998626667073579"/>
        </patternFill>
      </fill>
      <border>
        <left/>
        <right/>
        <top/>
        <bottom/>
        <vertical/>
        <horizontal/>
      </border>
    </dxf>
    <dxf>
      <fill>
        <patternFill>
          <bgColor theme="0" tint="-0.34998626667073579"/>
        </patternFill>
      </fill>
      <border>
        <left/>
        <right/>
        <top/>
        <bottom/>
        <vertical/>
        <horizontal/>
      </border>
    </dxf>
    <dxf>
      <fill>
        <patternFill>
          <bgColor theme="0" tint="-0.34998626667073579"/>
        </patternFill>
      </fill>
      <border>
        <left/>
        <right/>
        <top/>
        <bottom/>
        <vertical/>
        <horizontal/>
      </border>
    </dxf>
    <dxf>
      <fill>
        <patternFill>
          <bgColor theme="0" tint="-0.34998626667073579"/>
        </patternFill>
      </fill>
      <border>
        <left/>
        <right/>
        <top/>
        <bottom/>
      </border>
    </dxf>
    <dxf>
      <fill>
        <patternFill>
          <bgColor theme="0" tint="-0.34998626667073579"/>
        </patternFill>
      </fill>
      <border>
        <left/>
        <right/>
        <top/>
        <bottom/>
        <vertical/>
        <horizontal/>
      </border>
    </dxf>
    <dxf>
      <fill>
        <patternFill>
          <bgColor theme="0" tint="-0.34998626667073579"/>
        </patternFill>
      </fill>
      <border>
        <left/>
        <right/>
        <top/>
        <bottom/>
      </border>
    </dxf>
    <dxf>
      <fill>
        <patternFill>
          <bgColor theme="0" tint="-0.34998626667073579"/>
        </patternFill>
      </fill>
      <border>
        <left/>
        <right/>
        <top/>
        <bottom/>
        <vertical/>
        <horizontal/>
      </border>
    </dxf>
    <dxf>
      <fill>
        <patternFill>
          <bgColor theme="0" tint="-0.34998626667073579"/>
        </patternFill>
      </fill>
      <border>
        <left/>
        <right/>
        <top/>
        <bottom/>
      </border>
    </dxf>
    <dxf>
      <font>
        <strike val="0"/>
      </font>
      <fill>
        <patternFill>
          <bgColor theme="0" tint="-0.34998626667073579"/>
        </patternFill>
      </fill>
      <border>
        <left/>
        <right/>
        <top/>
        <bottom/>
        <vertical/>
        <horizontal/>
      </border>
    </dxf>
    <dxf>
      <fill>
        <patternFill>
          <bgColor theme="0" tint="-0.34998626667073579"/>
        </patternFill>
      </fill>
      <border>
        <left/>
        <right/>
        <top/>
        <bottom/>
      </border>
    </dxf>
    <dxf>
      <font>
        <strike val="0"/>
        <color theme="0" tint="-0.34998626667073579"/>
      </font>
    </dxf>
    <dxf>
      <font>
        <strike val="0"/>
        <color theme="0" tint="-0.34998626667073579"/>
      </font>
      <fill>
        <patternFill>
          <bgColor theme="0" tint="-0.34998626667073579"/>
        </patternFill>
      </fill>
      <border>
        <left/>
        <right/>
        <top/>
        <bottom/>
        <vertical/>
        <horizontal/>
      </border>
    </dxf>
    <dxf>
      <fill>
        <patternFill>
          <bgColor theme="0" tint="-0.34998626667073579"/>
        </patternFill>
      </fill>
      <border>
        <left/>
        <right/>
        <top/>
        <bottom/>
      </border>
    </dxf>
    <dxf>
      <font>
        <strike val="0"/>
      </font>
      <fill>
        <patternFill>
          <bgColor theme="0" tint="-0.34998626667073579"/>
        </patternFill>
      </fill>
      <border>
        <left/>
        <right/>
        <top/>
        <bottom/>
        <vertical/>
        <horizontal/>
      </border>
    </dxf>
    <dxf>
      <fill>
        <patternFill>
          <bgColor theme="0" tint="-0.34998626667073579"/>
        </patternFill>
      </fill>
      <border>
        <left/>
        <right/>
        <top/>
        <bottom/>
      </border>
    </dxf>
    <dxf>
      <font>
        <strike val="0"/>
      </font>
      <fill>
        <patternFill>
          <bgColor theme="0" tint="-0.34998626667073579"/>
        </patternFill>
      </fill>
      <border>
        <left/>
        <right/>
        <top/>
        <bottom/>
        <vertical/>
        <horizontal/>
      </border>
    </dxf>
    <dxf>
      <fill>
        <patternFill>
          <bgColor theme="0" tint="-0.34998626667073579"/>
        </patternFill>
      </fill>
      <border>
        <left/>
        <right/>
        <top/>
        <bottom/>
      </border>
    </dxf>
    <dxf>
      <font>
        <strike val="0"/>
      </font>
      <fill>
        <patternFill>
          <bgColor theme="0" tint="-0.34998626667073579"/>
        </patternFill>
      </fill>
      <border>
        <left/>
        <right/>
        <top/>
        <bottom/>
        <vertical/>
        <horizontal/>
      </border>
    </dxf>
    <dxf>
      <font>
        <strike val="0"/>
        <color rgb="FFFF0000"/>
      </font>
      <fill>
        <patternFill patternType="solid">
          <bgColor theme="0" tint="-0.14996795556505021"/>
        </patternFill>
      </fill>
    </dxf>
    <dxf>
      <font>
        <strike val="0"/>
        <color theme="0" tint="-0.14996795556505021"/>
      </font>
    </dxf>
    <dxf>
      <font>
        <strike val="0"/>
        <color theme="0" tint="-0.1499679555650502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L$38" lockText="1" noThreeD="1"/>
</file>

<file path=xl/ctrlProps/ctrlProp14.xml><?xml version="1.0" encoding="utf-8"?>
<formControlPr xmlns="http://schemas.microsoft.com/office/spreadsheetml/2009/9/main" objectType="CheckBox" fmlaLink="$O$38" lockText="1" noThreeD="1"/>
</file>

<file path=xl/ctrlProps/ctrlProp15.xml><?xml version="1.0" encoding="utf-8"?>
<formControlPr xmlns="http://schemas.microsoft.com/office/spreadsheetml/2009/9/main" objectType="CheckBox" fmlaLink="$R$38"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L$38" lockText="1" noThreeD="1"/>
</file>

<file path=xl/ctrlProps/ctrlProp7.xml><?xml version="1.0" encoding="utf-8"?>
<formControlPr xmlns="http://schemas.microsoft.com/office/spreadsheetml/2009/9/main" objectType="CheckBox" fmlaLink="$O$38" lockText="1" noThreeD="1"/>
</file>

<file path=xl/ctrlProps/ctrlProp8.xml><?xml version="1.0" encoding="utf-8"?>
<formControlPr xmlns="http://schemas.microsoft.com/office/spreadsheetml/2009/9/main" objectType="CheckBox" fmlaLink="$R$38"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7.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29</xdr:col>
      <xdr:colOff>11255</xdr:colOff>
      <xdr:row>2</xdr:row>
      <xdr:rowOff>52299</xdr:rowOff>
    </xdr:from>
    <xdr:to>
      <xdr:col>34</xdr:col>
      <xdr:colOff>371327</xdr:colOff>
      <xdr:row>5</xdr:row>
      <xdr:rowOff>3531</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6741239" y="88875"/>
          <a:ext cx="1365912" cy="42164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177800</xdr:colOff>
          <xdr:row>132</xdr:row>
          <xdr:rowOff>177800</xdr:rowOff>
        </xdr:from>
        <xdr:to>
          <xdr:col>3</xdr:col>
          <xdr:colOff>6350</xdr:colOff>
          <xdr:row>135</xdr:row>
          <xdr:rowOff>25400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177800</xdr:colOff>
          <xdr:row>134</xdr:row>
          <xdr:rowOff>152400</xdr:rowOff>
        </xdr:from>
        <xdr:to>
          <xdr:col>3</xdr:col>
          <xdr:colOff>6350</xdr:colOff>
          <xdr:row>136</xdr:row>
          <xdr:rowOff>25400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177800</xdr:colOff>
          <xdr:row>135</xdr:row>
          <xdr:rowOff>158750</xdr:rowOff>
        </xdr:from>
        <xdr:to>
          <xdr:col>3</xdr:col>
          <xdr:colOff>6350</xdr:colOff>
          <xdr:row>137</xdr:row>
          <xdr:rowOff>31750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177800</xdr:colOff>
          <xdr:row>132</xdr:row>
          <xdr:rowOff>184150</xdr:rowOff>
        </xdr:from>
        <xdr:to>
          <xdr:col>19</xdr:col>
          <xdr:colOff>0</xdr:colOff>
          <xdr:row>135</xdr:row>
          <xdr:rowOff>31750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177800</xdr:colOff>
          <xdr:row>134</xdr:row>
          <xdr:rowOff>139700</xdr:rowOff>
        </xdr:from>
        <xdr:to>
          <xdr:col>19</xdr:col>
          <xdr:colOff>6350</xdr:colOff>
          <xdr:row>136</xdr:row>
          <xdr:rowOff>25400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139700</xdr:colOff>
          <xdr:row>36</xdr:row>
          <xdr:rowOff>25400</xdr:rowOff>
        </xdr:from>
        <xdr:to>
          <xdr:col>13</xdr:col>
          <xdr:colOff>38100</xdr:colOff>
          <xdr:row>38</xdr:row>
          <xdr:rowOff>31750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120650</xdr:colOff>
          <xdr:row>36</xdr:row>
          <xdr:rowOff>6350</xdr:rowOff>
        </xdr:from>
        <xdr:to>
          <xdr:col>16</xdr:col>
          <xdr:colOff>152400</xdr:colOff>
          <xdr:row>38</xdr:row>
          <xdr:rowOff>25400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146050</xdr:colOff>
          <xdr:row>36</xdr:row>
          <xdr:rowOff>25400</xdr:rowOff>
        </xdr:from>
        <xdr:to>
          <xdr:col>20</xdr:col>
          <xdr:colOff>177800</xdr:colOff>
          <xdr:row>38</xdr:row>
          <xdr:rowOff>31750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8</xdr:row>
          <xdr:rowOff>1416050</xdr:rowOff>
        </xdr:from>
        <xdr:to>
          <xdr:col>15</xdr:col>
          <xdr:colOff>38100</xdr:colOff>
          <xdr:row>9</xdr:row>
          <xdr:rowOff>184150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0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9</xdr:row>
          <xdr:rowOff>146050</xdr:rowOff>
        </xdr:from>
        <xdr:to>
          <xdr:col>15</xdr:col>
          <xdr:colOff>38100</xdr:colOff>
          <xdr:row>11</xdr:row>
          <xdr:rowOff>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0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10</xdr:row>
          <xdr:rowOff>146050</xdr:rowOff>
        </xdr:from>
        <xdr:to>
          <xdr:col>15</xdr:col>
          <xdr:colOff>38100</xdr:colOff>
          <xdr:row>12</xdr:row>
          <xdr:rowOff>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0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11</xdr:row>
          <xdr:rowOff>139700</xdr:rowOff>
        </xdr:from>
        <xdr:to>
          <xdr:col>15</xdr:col>
          <xdr:colOff>38100</xdr:colOff>
          <xdr:row>12</xdr:row>
          <xdr:rowOff>184150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0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139700</xdr:colOff>
          <xdr:row>36</xdr:row>
          <xdr:rowOff>25400</xdr:rowOff>
        </xdr:from>
        <xdr:to>
          <xdr:col>13</xdr:col>
          <xdr:colOff>177800</xdr:colOff>
          <xdr:row>38</xdr:row>
          <xdr:rowOff>31750</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0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120650</xdr:colOff>
          <xdr:row>36</xdr:row>
          <xdr:rowOff>6350</xdr:rowOff>
        </xdr:from>
        <xdr:to>
          <xdr:col>16</xdr:col>
          <xdr:colOff>152400</xdr:colOff>
          <xdr:row>38</xdr:row>
          <xdr:rowOff>25400</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0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146050</xdr:colOff>
          <xdr:row>36</xdr:row>
          <xdr:rowOff>25400</xdr:rowOff>
        </xdr:from>
        <xdr:to>
          <xdr:col>20</xdr:col>
          <xdr:colOff>177800</xdr:colOff>
          <xdr:row>38</xdr:row>
          <xdr:rowOff>31750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0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13</xdr:row>
          <xdr:rowOff>12700</xdr:rowOff>
        </xdr:from>
        <xdr:to>
          <xdr:col>15</xdr:col>
          <xdr:colOff>38100</xdr:colOff>
          <xdr:row>14</xdr:row>
          <xdr:rowOff>190500</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0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184150</xdr:colOff>
          <xdr:row>7</xdr:row>
          <xdr:rowOff>146050</xdr:rowOff>
        </xdr:from>
        <xdr:to>
          <xdr:col>29</xdr:col>
          <xdr:colOff>120650</xdr:colOff>
          <xdr:row>9</xdr:row>
          <xdr:rowOff>38100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9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184150</xdr:colOff>
          <xdr:row>7</xdr:row>
          <xdr:rowOff>146050</xdr:rowOff>
        </xdr:from>
        <xdr:to>
          <xdr:col>32</xdr:col>
          <xdr:colOff>139700</xdr:colOff>
          <xdr:row>9</xdr:row>
          <xdr:rowOff>38100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9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139700</xdr:colOff>
          <xdr:row>53</xdr:row>
          <xdr:rowOff>139700</xdr:rowOff>
        </xdr:from>
        <xdr:to>
          <xdr:col>23</xdr:col>
          <xdr:colOff>82550</xdr:colOff>
          <xdr:row>55</xdr:row>
          <xdr:rowOff>38100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9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184150</xdr:colOff>
          <xdr:row>53</xdr:row>
          <xdr:rowOff>139700</xdr:rowOff>
        </xdr:from>
        <xdr:to>
          <xdr:col>26</xdr:col>
          <xdr:colOff>120650</xdr:colOff>
          <xdr:row>55</xdr:row>
          <xdr:rowOff>38100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9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6350</xdr:colOff>
          <xdr:row>40</xdr:row>
          <xdr:rowOff>146050</xdr:rowOff>
        </xdr:from>
        <xdr:to>
          <xdr:col>14</xdr:col>
          <xdr:colOff>146050</xdr:colOff>
          <xdr:row>42</xdr:row>
          <xdr:rowOff>44450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9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43</xdr:row>
          <xdr:rowOff>146050</xdr:rowOff>
        </xdr:from>
        <xdr:to>
          <xdr:col>9</xdr:col>
          <xdr:colOff>139700</xdr:colOff>
          <xdr:row>45</xdr:row>
          <xdr:rowOff>38100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9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177800</xdr:colOff>
          <xdr:row>44</xdr:row>
          <xdr:rowOff>146050</xdr:rowOff>
        </xdr:from>
        <xdr:to>
          <xdr:col>9</xdr:col>
          <xdr:colOff>120650</xdr:colOff>
          <xdr:row>46</xdr:row>
          <xdr:rowOff>38100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9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6350</xdr:colOff>
          <xdr:row>46</xdr:row>
          <xdr:rowOff>146050</xdr:rowOff>
        </xdr:from>
        <xdr:to>
          <xdr:col>9</xdr:col>
          <xdr:colOff>146050</xdr:colOff>
          <xdr:row>48</xdr:row>
          <xdr:rowOff>38100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9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xdr:row>
          <xdr:rowOff>63500</xdr:rowOff>
        </xdr:from>
        <xdr:to>
          <xdr:col>8</xdr:col>
          <xdr:colOff>31750</xdr:colOff>
          <xdr:row>3</xdr:row>
          <xdr:rowOff>63500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9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139700</xdr:colOff>
          <xdr:row>1</xdr:row>
          <xdr:rowOff>63500</xdr:rowOff>
        </xdr:from>
        <xdr:to>
          <xdr:col>14</xdr:col>
          <xdr:colOff>63500</xdr:colOff>
          <xdr:row>3</xdr:row>
          <xdr:rowOff>63500</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9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177800</xdr:colOff>
          <xdr:row>36</xdr:row>
          <xdr:rowOff>139700</xdr:rowOff>
        </xdr:from>
        <xdr:to>
          <xdr:col>4</xdr:col>
          <xdr:colOff>120650</xdr:colOff>
          <xdr:row>38</xdr:row>
          <xdr:rowOff>31750</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9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36</xdr:row>
          <xdr:rowOff>146050</xdr:rowOff>
        </xdr:from>
        <xdr:to>
          <xdr:col>10</xdr:col>
          <xdr:colOff>25400</xdr:colOff>
          <xdr:row>38</xdr:row>
          <xdr:rowOff>38100</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9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158750</xdr:colOff>
          <xdr:row>36</xdr:row>
          <xdr:rowOff>139700</xdr:rowOff>
        </xdr:from>
        <xdr:to>
          <xdr:col>16</xdr:col>
          <xdr:colOff>114300</xdr:colOff>
          <xdr:row>38</xdr:row>
          <xdr:rowOff>31750</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9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63500</xdr:colOff>
          <xdr:row>36</xdr:row>
          <xdr:rowOff>146050</xdr:rowOff>
        </xdr:from>
        <xdr:to>
          <xdr:col>21</xdr:col>
          <xdr:colOff>6350</xdr:colOff>
          <xdr:row>38</xdr:row>
          <xdr:rowOff>25400</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9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40</xdr:row>
          <xdr:rowOff>146050</xdr:rowOff>
        </xdr:from>
        <xdr:to>
          <xdr:col>26</xdr:col>
          <xdr:colOff>158750</xdr:colOff>
          <xdr:row>42</xdr:row>
          <xdr:rowOff>44450</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9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1</xdr:colOff>
      <xdr:row>0</xdr:row>
      <xdr:rowOff>121920</xdr:rowOff>
    </xdr:from>
    <xdr:to>
      <xdr:col>5</xdr:col>
      <xdr:colOff>170820</xdr:colOff>
      <xdr:row>3</xdr:row>
      <xdr:rowOff>87000</xdr:rowOff>
    </xdr:to>
    <xdr:pic>
      <xdr:nvPicPr>
        <xdr:cNvPr id="17" name="Image 16">
          <a:extLst>
            <a:ext uri="{FF2B5EF4-FFF2-40B4-BE49-F238E27FC236}">
              <a16:creationId xmlns:a16="http://schemas.microsoft.com/office/drawing/2014/main" id="{00000000-0008-0000-0900-00001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a:ext>
          </a:extLst>
        </a:blip>
        <a:stretch>
          <a:fillRect/>
        </a:stretch>
      </xdr:blipFill>
      <xdr:spPr>
        <a:xfrm>
          <a:off x="1" y="121920"/>
          <a:ext cx="1085219" cy="468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3619500</xdr:colOff>
      <xdr:row>1</xdr:row>
      <xdr:rowOff>7620</xdr:rowOff>
    </xdr:from>
    <xdr:to>
      <xdr:col>4</xdr:col>
      <xdr:colOff>24766</xdr:colOff>
      <xdr:row>4</xdr:row>
      <xdr:rowOff>114300</xdr:rowOff>
    </xdr:to>
    <xdr:pic>
      <xdr:nvPicPr>
        <xdr:cNvPr id="3" name="Image 2" descr="C:\Users\schmitt-likissas\AppData\Local\Microsoft\Windows\Temporary Internet Files\Content.Outlook\WWZRDWZ5\Logo-SchmidtGroupe-RVB-HD.pn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5113020" y="198120"/>
          <a:ext cx="1403986" cy="6477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1</xdr:col>
          <xdr:colOff>787400</xdr:colOff>
          <xdr:row>17</xdr:row>
          <xdr:rowOff>234950</xdr:rowOff>
        </xdr:from>
        <xdr:to>
          <xdr:col>1</xdr:col>
          <xdr:colOff>1219200</xdr:colOff>
          <xdr:row>20</xdr:row>
          <xdr:rowOff>25400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68580</xdr:colOff>
      <xdr:row>17</xdr:row>
      <xdr:rowOff>358140</xdr:rowOff>
    </xdr:from>
    <xdr:to>
      <xdr:col>1</xdr:col>
      <xdr:colOff>533400</xdr:colOff>
      <xdr:row>19</xdr:row>
      <xdr:rowOff>91440</xdr:rowOff>
    </xdr:to>
    <xdr:sp macro="" textlink="">
      <xdr:nvSpPr>
        <xdr:cNvPr id="2" name="Flèche droite 1">
          <a:extLst>
            <a:ext uri="{FF2B5EF4-FFF2-40B4-BE49-F238E27FC236}">
              <a16:creationId xmlns:a16="http://schemas.microsoft.com/office/drawing/2014/main" id="{00000000-0008-0000-0100-000002000000}"/>
            </a:ext>
          </a:extLst>
        </xdr:cNvPr>
        <xdr:cNvSpPr/>
      </xdr:nvSpPr>
      <xdr:spPr>
        <a:xfrm>
          <a:off x="175260" y="4960620"/>
          <a:ext cx="464820" cy="373380"/>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26</xdr:col>
      <xdr:colOff>76200</xdr:colOff>
      <xdr:row>0</xdr:row>
      <xdr:rowOff>247650</xdr:rowOff>
    </xdr:from>
    <xdr:to>
      <xdr:col>34</xdr:col>
      <xdr:colOff>38100</xdr:colOff>
      <xdr:row>3</xdr:row>
      <xdr:rowOff>25997</xdr:rowOff>
    </xdr:to>
    <xdr:pic>
      <xdr:nvPicPr>
        <xdr:cNvPr id="3" name="Image 2" descr="C:\Users\schmitt-likissas\AppData\Local\Microsoft\Windows\Temporary Internet Files\Content.Outlook\WWZRDWZ5\Logo-SchmidtGroupe-RVB-HD.png">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5086350" y="247650"/>
          <a:ext cx="1485900" cy="5334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4</xdr:col>
          <xdr:colOff>44450</xdr:colOff>
          <xdr:row>41</xdr:row>
          <xdr:rowOff>177800</xdr:rowOff>
        </xdr:from>
        <xdr:to>
          <xdr:col>6</xdr:col>
          <xdr:colOff>25400</xdr:colOff>
          <xdr:row>45</xdr:row>
          <xdr:rowOff>152400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26894</xdr:colOff>
      <xdr:row>43</xdr:row>
      <xdr:rowOff>70825</xdr:rowOff>
    </xdr:from>
    <xdr:to>
      <xdr:col>3</xdr:col>
      <xdr:colOff>71717</xdr:colOff>
      <xdr:row>45</xdr:row>
      <xdr:rowOff>8968</xdr:rowOff>
    </xdr:to>
    <xdr:sp macro="" textlink="">
      <xdr:nvSpPr>
        <xdr:cNvPr id="4" name="Flèche droite 3">
          <a:extLst>
            <a:ext uri="{FF2B5EF4-FFF2-40B4-BE49-F238E27FC236}">
              <a16:creationId xmlns:a16="http://schemas.microsoft.com/office/drawing/2014/main" id="{00000000-0008-0000-0200-000004000000}"/>
            </a:ext>
          </a:extLst>
        </xdr:cNvPr>
        <xdr:cNvSpPr/>
      </xdr:nvSpPr>
      <xdr:spPr>
        <a:xfrm>
          <a:off x="89647" y="9080354"/>
          <a:ext cx="439270" cy="207085"/>
        </a:xfrm>
        <a:prstGeom prst="rightArrow">
          <a:avLst>
            <a:gd name="adj1" fmla="val 32000"/>
            <a:gd name="adj2" fmla="val 74000"/>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259080</xdr:colOff>
      <xdr:row>0</xdr:row>
      <xdr:rowOff>152401</xdr:rowOff>
    </xdr:from>
    <xdr:to>
      <xdr:col>10</xdr:col>
      <xdr:colOff>32590</xdr:colOff>
      <xdr:row>3</xdr:row>
      <xdr:rowOff>2735</xdr:rowOff>
    </xdr:to>
    <xdr:pic>
      <xdr:nvPicPr>
        <xdr:cNvPr id="3" name="Imag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478780" y="152401"/>
          <a:ext cx="1251790" cy="39897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27</xdr:col>
      <xdr:colOff>83819</xdr:colOff>
      <xdr:row>1</xdr:row>
      <xdr:rowOff>74840</xdr:rowOff>
    </xdr:from>
    <xdr:to>
      <xdr:col>35</xdr:col>
      <xdr:colOff>66758</xdr:colOff>
      <xdr:row>3</xdr:row>
      <xdr:rowOff>78136</xdr:rowOff>
    </xdr:to>
    <xdr:pic>
      <xdr:nvPicPr>
        <xdr:cNvPr id="2" name="Imag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494019" y="265340"/>
          <a:ext cx="1209759" cy="36905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25</xdr:col>
      <xdr:colOff>137293</xdr:colOff>
      <xdr:row>1</xdr:row>
      <xdr:rowOff>69645</xdr:rowOff>
    </xdr:from>
    <xdr:to>
      <xdr:col>33</xdr:col>
      <xdr:colOff>202336</xdr:colOff>
      <xdr:row>3</xdr:row>
      <xdr:rowOff>152400</xdr:rowOff>
    </xdr:to>
    <xdr:pic>
      <xdr:nvPicPr>
        <xdr:cNvPr id="3" name="Imag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422802" y="263609"/>
          <a:ext cx="1471280" cy="44297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26</xdr:col>
      <xdr:colOff>0</xdr:colOff>
      <xdr:row>1</xdr:row>
      <xdr:rowOff>88446</xdr:rowOff>
    </xdr:from>
    <xdr:to>
      <xdr:col>34</xdr:col>
      <xdr:colOff>178066</xdr:colOff>
      <xdr:row>4</xdr:row>
      <xdr:rowOff>8939</xdr:rowOff>
    </xdr:to>
    <xdr:pic>
      <xdr:nvPicPr>
        <xdr:cNvPr id="2" name="Imag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987018" y="285750"/>
          <a:ext cx="1526806" cy="50723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8</xdr:col>
      <xdr:colOff>657225</xdr:colOff>
      <xdr:row>0</xdr:row>
      <xdr:rowOff>180975</xdr:rowOff>
    </xdr:from>
    <xdr:to>
      <xdr:col>10</xdr:col>
      <xdr:colOff>445975</xdr:colOff>
      <xdr:row>2</xdr:row>
      <xdr:rowOff>183754</xdr:rowOff>
    </xdr:to>
    <xdr:pic>
      <xdr:nvPicPr>
        <xdr:cNvPr id="3" name="Imag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953125" y="180975"/>
          <a:ext cx="1312750" cy="37615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8</xdr:col>
      <xdr:colOff>657225</xdr:colOff>
      <xdr:row>0</xdr:row>
      <xdr:rowOff>180975</xdr:rowOff>
    </xdr:from>
    <xdr:to>
      <xdr:col>10</xdr:col>
      <xdr:colOff>430735</xdr:colOff>
      <xdr:row>2</xdr:row>
      <xdr:rowOff>176134</xdr:rowOff>
    </xdr:to>
    <xdr:pic>
      <xdr:nvPicPr>
        <xdr:cNvPr id="2" name="Imag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998845" y="180975"/>
          <a:ext cx="1358470" cy="3609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lm-pro-dfs.salm.int\SRV_FILES\sites\Achats\Achats\Lists\Qualification%20fournisseur\Attachments\127\QUALIFICATION%20FOURNISSEUR%2015_12_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lm-pro-dfs.salm.int\SRV_FILES\Users\celerier\Downloads\Fiche%20fournisseur%20F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vlm-pro-dfs.salm.int\SRV_FILES\srv_files\Documents%20Qualit&#233;%20S&#233;curit&#233;%20Environnement\DAL_Direction%20Achats%20et%20Logistique\ACH_Achats\Imprim&#233;s%20formulaires\DAL-ACH-IF-04_Creation%20nouveau%20fournisseur.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vlm-pro-dfs.salm.int\SRV_FILES\Users\celerier\Downloads\QUALIFICATION%20FOURNISSEUR%20-%2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QUEST LIGHT"/>
      <sheetName val="2 AXE PROD &amp; MAITR QUAL"/>
      <sheetName val="3 AXE RSE"/>
      <sheetName val="4 AXE COMPLEMENTAIRE"/>
      <sheetName val="5 ATTESTATION REACH"/>
      <sheetName val="Fiche création (2)"/>
      <sheetName val="AXE PRODUCTION"/>
      <sheetName val="AXE QUALITE"/>
      <sheetName val="AXE LOGISTIQUE"/>
      <sheetName val="QUEST AUDIT"/>
      <sheetName val="Docs Complém Souhaités"/>
      <sheetName val="Forme juri"/>
      <sheetName val="Instructions"/>
      <sheetName val="Evaluation LIGHT"/>
      <sheetName val="Feuil1"/>
      <sheetName val="Liste"/>
    </sheetNames>
    <sheetDataSet>
      <sheetData sheetId="0" refreshError="1">
        <row r="11">
          <cell r="G11">
            <v>0</v>
          </cell>
        </row>
        <row r="15">
          <cell r="N15">
            <v>0</v>
          </cell>
        </row>
        <row r="17">
          <cell r="G17">
            <v>0</v>
          </cell>
        </row>
        <row r="19">
          <cell r="H19">
            <v>0</v>
          </cell>
          <cell r="T19" t="str">
            <v>http://www.</v>
          </cell>
        </row>
        <row r="23">
          <cell r="F23">
            <v>0</v>
          </cell>
          <cell r="O23">
            <v>0</v>
          </cell>
          <cell r="AB23">
            <v>0</v>
          </cell>
        </row>
        <row r="25">
          <cell r="N25">
            <v>0</v>
          </cell>
        </row>
        <row r="27">
          <cell r="F27">
            <v>0</v>
          </cell>
          <cell r="AA27">
            <v>0</v>
          </cell>
        </row>
        <row r="36">
          <cell r="Y36">
            <v>0</v>
          </cell>
        </row>
        <row r="50">
          <cell r="AF50">
            <v>0</v>
          </cell>
        </row>
        <row r="99">
          <cell r="I99">
            <v>0</v>
          </cell>
          <cell r="R99">
            <v>0</v>
          </cell>
          <cell r="Y99">
            <v>0</v>
          </cell>
        </row>
        <row r="100">
          <cell r="I100">
            <v>0</v>
          </cell>
          <cell r="R100">
            <v>0</v>
          </cell>
          <cell r="Y100">
            <v>0</v>
          </cell>
        </row>
        <row r="101">
          <cell r="I101">
            <v>0</v>
          </cell>
          <cell r="R101">
            <v>0</v>
          </cell>
          <cell r="Y101">
            <v>0</v>
          </cell>
        </row>
        <row r="102">
          <cell r="I102">
            <v>0</v>
          </cell>
          <cell r="R102">
            <v>0</v>
          </cell>
          <cell r="Y102">
            <v>0</v>
          </cell>
        </row>
        <row r="103">
          <cell r="I103">
            <v>0</v>
          </cell>
          <cell r="R103">
            <v>0</v>
          </cell>
          <cell r="Y103">
            <v>0</v>
          </cell>
        </row>
        <row r="106">
          <cell r="Z106">
            <v>0</v>
          </cell>
        </row>
        <row r="108">
          <cell r="G108">
            <v>0</v>
          </cell>
          <cell r="AD108">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création"/>
      <sheetName val="Listes"/>
    </sheetNames>
    <sheetDataSet>
      <sheetData sheetId="0"/>
      <sheetData sheetId="1">
        <row r="1">
          <cell r="A1" t="str">
            <v>EUR</v>
          </cell>
        </row>
        <row r="2">
          <cell r="A2" t="str">
            <v>USD</v>
          </cell>
        </row>
        <row r="3">
          <cell r="A3" t="str">
            <v>CHF</v>
          </cell>
        </row>
        <row r="4">
          <cell r="A4" t="str">
            <v>GBP</v>
          </cell>
        </row>
        <row r="5">
          <cell r="A5" t="str">
            <v>DKK</v>
          </cell>
        </row>
        <row r="6">
          <cell r="A6" t="str">
            <v>NOK</v>
          </cell>
        </row>
        <row r="7">
          <cell r="A7" t="str">
            <v>SEK</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 création"/>
      <sheetName val="Listes"/>
    </sheetNames>
    <sheetDataSet>
      <sheetData sheetId="0"/>
      <sheetData sheetId="1">
        <row r="1">
          <cell r="A1" t="str">
            <v>EUR</v>
          </cell>
        </row>
        <row r="2">
          <cell r="A2" t="str">
            <v>USD</v>
          </cell>
        </row>
        <row r="3">
          <cell r="A3" t="str">
            <v>CHF</v>
          </cell>
        </row>
        <row r="4">
          <cell r="A4" t="str">
            <v>GBP</v>
          </cell>
        </row>
        <row r="5">
          <cell r="A5" t="str">
            <v>DKK</v>
          </cell>
        </row>
        <row r="6">
          <cell r="A6" t="str">
            <v>NOK</v>
          </cell>
        </row>
        <row r="7">
          <cell r="A7" t="str">
            <v>SEK</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QUEST LIGHT"/>
      <sheetName val="2 AXE PROD &amp; MAITR QUAL"/>
      <sheetName val="3 AXE RSE"/>
      <sheetName val="4 AXE COMPLEMENTAIRE"/>
      <sheetName val="5 ATTESTATION REACH"/>
      <sheetName val="Fiche création"/>
      <sheetName val="Forme juri"/>
    </sheetNames>
    <sheetDataSet>
      <sheetData sheetId="0">
        <row r="19">
          <cell r="F19" t="str">
            <v>+39</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3" Type="http://schemas.openxmlformats.org/officeDocument/2006/relationships/printerSettings" Target="../printerSettings/printerSettings1.bin"/><Relationship Id="rId21" Type="http://schemas.openxmlformats.org/officeDocument/2006/relationships/ctrlProp" Target="../ctrlProps/ctrlProp16.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 Type="http://schemas.openxmlformats.org/officeDocument/2006/relationships/hyperlink" Target="http://siteinternet/" TargetMode="External"/><Relationship Id="rId16" Type="http://schemas.openxmlformats.org/officeDocument/2006/relationships/ctrlProp" Target="../ctrlProps/ctrlProp11.xml"/><Relationship Id="rId20" Type="http://schemas.openxmlformats.org/officeDocument/2006/relationships/ctrlProp" Target="../ctrlProps/ctrlProp15.xml"/><Relationship Id="rId1" Type="http://schemas.openxmlformats.org/officeDocument/2006/relationships/hyperlink" Target="http://www./"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5" Type="http://schemas.openxmlformats.org/officeDocument/2006/relationships/ctrlProp" Target="../ctrlProps/ctrlProp10.xml"/><Relationship Id="rId10" Type="http://schemas.openxmlformats.org/officeDocument/2006/relationships/ctrlProp" Target="../ctrlProps/ctrlProp5.xml"/><Relationship Id="rId19" Type="http://schemas.openxmlformats.org/officeDocument/2006/relationships/ctrlProp" Target="../ctrlProps/ctrlProp14.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1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22.xml"/><Relationship Id="rId12" Type="http://schemas.openxmlformats.org/officeDocument/2006/relationships/ctrlProp" Target="../ctrlProps/ctrlProp27.xml"/><Relationship Id="rId17" Type="http://schemas.openxmlformats.org/officeDocument/2006/relationships/ctrlProp" Target="../ctrlProps/ctrlProp32.xml"/><Relationship Id="rId2" Type="http://schemas.openxmlformats.org/officeDocument/2006/relationships/drawing" Target="../drawings/drawing10.xml"/><Relationship Id="rId16" Type="http://schemas.openxmlformats.org/officeDocument/2006/relationships/ctrlProp" Target="../ctrlProps/ctrlProp31.xml"/><Relationship Id="rId1" Type="http://schemas.openxmlformats.org/officeDocument/2006/relationships/printerSettings" Target="../printerSettings/printerSettings10.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5" Type="http://schemas.openxmlformats.org/officeDocument/2006/relationships/ctrlProp" Target="../ctrlProps/ctrlProp30.xml"/><Relationship Id="rId10" Type="http://schemas.openxmlformats.org/officeDocument/2006/relationships/ctrlProp" Target="../ctrlProps/ctrlProp25.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7.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18.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rfar.fr/"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0">
    <pageSetUpPr fitToPage="1"/>
  </sheetPr>
  <dimension ref="A1:AT143"/>
  <sheetViews>
    <sheetView showGridLines="0" showRowColHeaders="0" tabSelected="1" zoomScaleNormal="100" workbookViewId="0">
      <selection activeCell="N24" sqref="N24:AI24"/>
    </sheetView>
  </sheetViews>
  <sheetFormatPr baseColWidth="10" defaultRowHeight="14.5" x14ac:dyDescent="0.35"/>
  <cols>
    <col min="1" max="1" width="0.90625" style="76" customWidth="1"/>
    <col min="2" max="5" width="2.90625" style="76" customWidth="1"/>
    <col min="6" max="6" width="12.453125" style="76" customWidth="1"/>
    <col min="7" max="12" width="2.90625" style="76" customWidth="1"/>
    <col min="13" max="13" width="4.90625" style="76" customWidth="1"/>
    <col min="14" max="14" width="5.08984375" style="76" customWidth="1"/>
    <col min="15" max="24" width="2.90625" style="76" customWidth="1"/>
    <col min="25" max="25" width="4.36328125" style="76" customWidth="1"/>
    <col min="26" max="34" width="2.90625" style="76" customWidth="1"/>
    <col min="35" max="35" width="7.6328125" style="76" customWidth="1"/>
    <col min="36" max="36" width="0.6328125" style="76" customWidth="1"/>
    <col min="37" max="37" width="2.90625" style="85" customWidth="1"/>
    <col min="38" max="41" width="2.90625" customWidth="1"/>
  </cols>
  <sheetData>
    <row r="1" spans="1:37" s="3" customFormat="1" ht="3" customHeight="1" x14ac:dyDescent="0.35">
      <c r="A1" s="63"/>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85"/>
    </row>
    <row r="2" spans="1:37" s="15" customFormat="1" ht="3" customHeight="1" thickBot="1" x14ac:dyDescent="0.4">
      <c r="A2" s="232"/>
      <c r="B2" s="232"/>
      <c r="C2" s="232"/>
      <c r="D2" s="232"/>
      <c r="E2" s="232"/>
      <c r="F2" s="232"/>
      <c r="G2" s="232"/>
      <c r="H2" s="232"/>
      <c r="I2" s="232"/>
      <c r="J2" s="232"/>
      <c r="K2" s="232"/>
      <c r="L2" s="232"/>
      <c r="M2" s="232"/>
      <c r="N2" s="232"/>
      <c r="O2" s="232"/>
      <c r="P2" s="232"/>
      <c r="Q2" s="232"/>
      <c r="R2" s="232"/>
      <c r="S2" s="232"/>
      <c r="T2" s="232"/>
      <c r="U2" s="232"/>
      <c r="V2" s="232"/>
      <c r="W2" s="232"/>
      <c r="X2" s="232"/>
      <c r="Y2" s="232"/>
      <c r="Z2" s="232"/>
      <c r="AA2" s="232"/>
      <c r="AB2" s="232"/>
      <c r="AC2" s="232"/>
      <c r="AD2" s="232"/>
      <c r="AE2" s="232"/>
      <c r="AF2" s="232"/>
      <c r="AG2" s="232"/>
      <c r="AH2" s="232"/>
      <c r="AI2" s="232"/>
      <c r="AJ2" s="232"/>
      <c r="AK2" s="85"/>
    </row>
    <row r="3" spans="1:37" x14ac:dyDescent="0.35">
      <c r="A3" s="63"/>
      <c r="B3" s="290" t="s">
        <v>0</v>
      </c>
      <c r="C3" s="291"/>
      <c r="D3" s="291"/>
      <c r="E3" s="291"/>
      <c r="F3" s="291"/>
      <c r="G3" s="291"/>
      <c r="H3" s="291"/>
      <c r="I3" s="291"/>
      <c r="J3" s="291"/>
      <c r="K3" s="291"/>
      <c r="L3" s="291"/>
      <c r="M3" s="291"/>
      <c r="N3" s="291"/>
      <c r="O3" s="291"/>
      <c r="P3" s="291"/>
      <c r="Q3" s="291"/>
      <c r="R3" s="291"/>
      <c r="S3" s="291"/>
      <c r="T3" s="291"/>
      <c r="U3" s="291"/>
      <c r="V3" s="291"/>
      <c r="W3" s="291"/>
      <c r="X3" s="291"/>
      <c r="Y3" s="291"/>
      <c r="Z3" s="291"/>
      <c r="AA3" s="291"/>
      <c r="AB3" s="291"/>
      <c r="AC3" s="291"/>
      <c r="AD3" s="291"/>
      <c r="AE3" s="291"/>
      <c r="AF3" s="291"/>
      <c r="AG3" s="291"/>
      <c r="AH3" s="291"/>
      <c r="AI3" s="292"/>
      <c r="AJ3" s="63"/>
    </row>
    <row r="4" spans="1:37" s="15" customFormat="1" ht="7.25" customHeight="1" x14ac:dyDescent="0.35">
      <c r="A4" s="232"/>
      <c r="B4" s="289"/>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5"/>
      <c r="AJ4" s="232"/>
      <c r="AK4" s="85"/>
    </row>
    <row r="5" spans="1:37" s="15" customFormat="1" ht="15.65" customHeight="1" x14ac:dyDescent="0.35">
      <c r="A5" s="232"/>
      <c r="B5" s="289"/>
      <c r="C5" s="64"/>
      <c r="D5" s="64"/>
      <c r="E5" s="64"/>
      <c r="F5" s="64"/>
      <c r="G5" s="64"/>
      <c r="H5" s="64"/>
      <c r="I5" s="64"/>
      <c r="J5" s="64"/>
      <c r="K5" s="64"/>
      <c r="M5" s="293" t="s">
        <v>1049</v>
      </c>
      <c r="N5" s="64"/>
      <c r="O5" s="64"/>
      <c r="P5" s="64"/>
      <c r="Q5" s="64"/>
      <c r="R5" s="64"/>
      <c r="S5" s="64"/>
      <c r="T5" s="64"/>
      <c r="U5" s="64"/>
      <c r="V5" s="64"/>
      <c r="W5" s="64"/>
      <c r="X5" s="64"/>
      <c r="Y5" s="64"/>
      <c r="Z5" s="64"/>
      <c r="AA5" s="64"/>
      <c r="AB5" s="64"/>
      <c r="AC5" s="64"/>
      <c r="AD5" s="64"/>
      <c r="AE5" s="64"/>
      <c r="AF5" s="64"/>
      <c r="AG5" s="64"/>
      <c r="AH5" s="64"/>
      <c r="AI5" s="65"/>
      <c r="AJ5" s="232"/>
      <c r="AK5" s="85"/>
    </row>
    <row r="6" spans="1:37" s="15" customFormat="1" ht="7.25" customHeight="1" x14ac:dyDescent="0.35">
      <c r="A6" s="63"/>
      <c r="B6" s="206"/>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64"/>
      <c r="AG6" s="64"/>
      <c r="AH6" s="64"/>
      <c r="AI6" s="65"/>
      <c r="AJ6" s="63"/>
      <c r="AK6" s="85"/>
    </row>
    <row r="7" spans="1:37" s="15" customFormat="1" x14ac:dyDescent="0.35">
      <c r="A7" s="63"/>
      <c r="B7" s="379" t="s">
        <v>1</v>
      </c>
      <c r="C7" s="380"/>
      <c r="D7" s="380"/>
      <c r="E7" s="380"/>
      <c r="F7" s="380"/>
      <c r="G7" s="380"/>
      <c r="H7" s="380"/>
      <c r="I7" s="380"/>
      <c r="J7" s="380"/>
      <c r="K7" s="380"/>
      <c r="L7" s="380"/>
      <c r="M7" s="380"/>
      <c r="N7" s="380"/>
      <c r="O7" s="380"/>
      <c r="P7" s="380"/>
      <c r="Q7" s="380"/>
      <c r="R7" s="380"/>
      <c r="S7" s="380"/>
      <c r="T7" s="380"/>
      <c r="U7" s="380"/>
      <c r="V7" s="380"/>
      <c r="W7" s="380"/>
      <c r="X7" s="380"/>
      <c r="Y7" s="380"/>
      <c r="Z7" s="380"/>
      <c r="AA7" s="380"/>
      <c r="AB7" s="380"/>
      <c r="AC7" s="380"/>
      <c r="AD7" s="380"/>
      <c r="AE7" s="380"/>
      <c r="AF7" s="380"/>
      <c r="AG7" s="380"/>
      <c r="AH7" s="380"/>
      <c r="AI7" s="381"/>
      <c r="AJ7" s="63"/>
      <c r="AK7" s="85"/>
    </row>
    <row r="8" spans="1:37" s="15" customFormat="1" ht="7.25" customHeight="1" x14ac:dyDescent="0.35">
      <c r="A8" s="63"/>
      <c r="B8" s="206"/>
      <c r="C8" s="210"/>
      <c r="D8" s="210"/>
      <c r="E8" s="210"/>
      <c r="F8" s="210"/>
      <c r="G8" s="210"/>
      <c r="H8" s="210"/>
      <c r="I8" s="210"/>
      <c r="J8" s="210"/>
      <c r="K8" s="210"/>
      <c r="L8" s="210"/>
      <c r="M8" s="210"/>
      <c r="N8" s="210"/>
      <c r="O8" s="210"/>
      <c r="P8" s="210"/>
      <c r="Q8" s="210"/>
      <c r="R8" s="210"/>
      <c r="S8" s="210"/>
      <c r="T8" s="210"/>
      <c r="U8" s="210"/>
      <c r="V8" s="210"/>
      <c r="W8" s="210"/>
      <c r="X8" s="210"/>
      <c r="Y8" s="210"/>
      <c r="Z8" s="210"/>
      <c r="AA8" s="210"/>
      <c r="AB8" s="210"/>
      <c r="AC8" s="210"/>
      <c r="AD8" s="210"/>
      <c r="AE8" s="210"/>
      <c r="AF8" s="210"/>
      <c r="AG8" s="210"/>
      <c r="AH8" s="210"/>
      <c r="AI8" s="207"/>
      <c r="AJ8" s="63"/>
      <c r="AK8" s="85"/>
    </row>
    <row r="9" spans="1:37" s="3" customFormat="1" ht="116.25" customHeight="1" x14ac:dyDescent="0.35">
      <c r="A9" s="63"/>
      <c r="B9" s="382" t="s">
        <v>1072</v>
      </c>
      <c r="C9" s="319"/>
      <c r="D9" s="319"/>
      <c r="E9" s="319"/>
      <c r="F9" s="319"/>
      <c r="G9" s="319"/>
      <c r="H9" s="319"/>
      <c r="I9" s="319"/>
      <c r="J9" s="319"/>
      <c r="K9" s="319"/>
      <c r="L9" s="319"/>
      <c r="M9" s="319"/>
      <c r="N9" s="319"/>
      <c r="O9" s="319"/>
      <c r="P9" s="319"/>
      <c r="Q9" s="319"/>
      <c r="R9" s="319"/>
      <c r="S9" s="319"/>
      <c r="T9" s="319"/>
      <c r="U9" s="319"/>
      <c r="V9" s="319"/>
      <c r="W9" s="319"/>
      <c r="X9" s="319"/>
      <c r="Y9" s="319"/>
      <c r="Z9" s="319"/>
      <c r="AA9" s="319"/>
      <c r="AB9" s="319"/>
      <c r="AC9" s="319"/>
      <c r="AD9" s="319"/>
      <c r="AE9" s="319"/>
      <c r="AF9" s="319"/>
      <c r="AG9" s="319"/>
      <c r="AH9" s="319"/>
      <c r="AI9" s="383"/>
      <c r="AJ9" s="63"/>
      <c r="AK9" s="85"/>
    </row>
    <row r="10" spans="1:37" s="15" customFormat="1" ht="15" customHeight="1" x14ac:dyDescent="0.35">
      <c r="A10" s="63"/>
      <c r="B10" s="208"/>
      <c r="C10" s="205"/>
      <c r="D10" s="205"/>
      <c r="E10" s="205"/>
      <c r="F10" s="205"/>
      <c r="G10" s="205"/>
      <c r="H10" s="205"/>
      <c r="I10" s="205"/>
      <c r="J10" s="205"/>
      <c r="K10" s="205"/>
      <c r="L10" s="205"/>
      <c r="M10" s="205"/>
      <c r="N10" s="205"/>
      <c r="O10" s="205"/>
      <c r="P10" s="205"/>
      <c r="Q10" s="319" t="s">
        <v>1073</v>
      </c>
      <c r="R10" s="319"/>
      <c r="S10" s="319"/>
      <c r="T10" s="319"/>
      <c r="U10" s="319"/>
      <c r="V10" s="319"/>
      <c r="W10" s="319"/>
      <c r="X10" s="319"/>
      <c r="Y10" s="319"/>
      <c r="Z10" s="319"/>
      <c r="AA10" s="319"/>
      <c r="AB10" s="319"/>
      <c r="AC10" s="319"/>
      <c r="AD10" s="205"/>
      <c r="AE10" s="205"/>
      <c r="AF10" s="205"/>
      <c r="AG10" s="205"/>
      <c r="AH10" s="205"/>
      <c r="AI10" s="209"/>
      <c r="AJ10" s="63"/>
      <c r="AK10" s="85"/>
    </row>
    <row r="11" spans="1:37" s="15" customFormat="1" ht="15" customHeight="1" x14ac:dyDescent="0.35">
      <c r="A11" s="63"/>
      <c r="B11" s="208"/>
      <c r="C11" s="205"/>
      <c r="D11" s="205"/>
      <c r="E11" s="205"/>
      <c r="F11" s="205"/>
      <c r="G11" s="205"/>
      <c r="H11" s="205"/>
      <c r="I11" s="205"/>
      <c r="J11" s="205"/>
      <c r="K11" s="205"/>
      <c r="L11" s="205"/>
      <c r="M11" s="205"/>
      <c r="N11" s="205"/>
      <c r="O11" s="205"/>
      <c r="P11" s="205"/>
      <c r="Q11" s="319" t="s">
        <v>1074</v>
      </c>
      <c r="R11" s="319"/>
      <c r="S11" s="319"/>
      <c r="T11" s="319"/>
      <c r="U11" s="319"/>
      <c r="V11" s="319"/>
      <c r="W11" s="319"/>
      <c r="X11" s="319"/>
      <c r="Y11" s="319"/>
      <c r="Z11" s="319"/>
      <c r="AA11" s="319"/>
      <c r="AB11" s="319"/>
      <c r="AC11" s="319"/>
      <c r="AD11" s="205"/>
      <c r="AE11" s="205"/>
      <c r="AF11" s="205"/>
      <c r="AG11" s="205"/>
      <c r="AH11" s="205"/>
      <c r="AI11" s="209"/>
      <c r="AJ11" s="63"/>
      <c r="AK11" s="85"/>
    </row>
    <row r="12" spans="1:37" s="15" customFormat="1" ht="15" customHeight="1" x14ac:dyDescent="0.35">
      <c r="A12" s="63"/>
      <c r="B12" s="208"/>
      <c r="C12" s="205"/>
      <c r="D12" s="205"/>
      <c r="E12" s="205"/>
      <c r="F12" s="205"/>
      <c r="G12" s="205"/>
      <c r="H12" s="205"/>
      <c r="I12" s="205"/>
      <c r="J12" s="205"/>
      <c r="K12" s="205"/>
      <c r="L12" s="205"/>
      <c r="M12" s="205"/>
      <c r="N12" s="205"/>
      <c r="O12" s="205"/>
      <c r="P12" s="205"/>
      <c r="Q12" s="319" t="s">
        <v>1075</v>
      </c>
      <c r="R12" s="319"/>
      <c r="S12" s="319"/>
      <c r="T12" s="319"/>
      <c r="U12" s="319"/>
      <c r="V12" s="319"/>
      <c r="W12" s="319"/>
      <c r="X12" s="319"/>
      <c r="Y12" s="319"/>
      <c r="Z12" s="319"/>
      <c r="AA12" s="319"/>
      <c r="AB12" s="319"/>
      <c r="AC12" s="319"/>
      <c r="AD12" s="205"/>
      <c r="AE12" s="205"/>
      <c r="AF12" s="205"/>
      <c r="AG12" s="205"/>
      <c r="AH12" s="205"/>
      <c r="AI12" s="209"/>
      <c r="AJ12" s="63"/>
      <c r="AK12" s="85"/>
    </row>
    <row r="13" spans="1:37" s="15" customFormat="1" ht="15" customHeight="1" x14ac:dyDescent="0.35">
      <c r="A13" s="63"/>
      <c r="B13" s="208"/>
      <c r="C13" s="205"/>
      <c r="D13" s="205"/>
      <c r="E13" s="205"/>
      <c r="F13" s="205"/>
      <c r="G13" s="205"/>
      <c r="H13" s="205"/>
      <c r="I13" s="205"/>
      <c r="J13" s="205"/>
      <c r="K13" s="205"/>
      <c r="L13" s="205"/>
      <c r="M13" s="205"/>
      <c r="N13" s="205"/>
      <c r="O13" s="205"/>
      <c r="P13" s="205"/>
      <c r="Q13" s="320" t="s">
        <v>1076</v>
      </c>
      <c r="R13" s="320"/>
      <c r="S13" s="320"/>
      <c r="T13" s="320"/>
      <c r="U13" s="320"/>
      <c r="V13" s="320"/>
      <c r="W13" s="320"/>
      <c r="X13" s="320"/>
      <c r="Y13" s="320"/>
      <c r="Z13" s="320"/>
      <c r="AA13" s="320"/>
      <c r="AB13" s="320"/>
      <c r="AC13" s="320"/>
      <c r="AD13" s="205"/>
      <c r="AE13" s="205"/>
      <c r="AF13" s="205"/>
      <c r="AG13" s="205"/>
      <c r="AH13" s="205"/>
      <c r="AI13" s="209"/>
      <c r="AJ13" s="63"/>
      <c r="AK13" s="85"/>
    </row>
    <row r="14" spans="1:37" s="15" customFormat="1" ht="4.25" customHeight="1" x14ac:dyDescent="0.35">
      <c r="A14" s="63"/>
      <c r="B14" s="208"/>
      <c r="C14" s="205"/>
      <c r="D14" s="205"/>
      <c r="E14" s="205"/>
      <c r="F14" s="205"/>
      <c r="G14" s="205"/>
      <c r="H14" s="205"/>
      <c r="I14" s="205"/>
      <c r="J14" s="205"/>
      <c r="K14" s="205"/>
      <c r="L14" s="205"/>
      <c r="M14" s="205"/>
      <c r="N14" s="205"/>
      <c r="O14" s="205"/>
      <c r="P14" s="205"/>
      <c r="Q14" s="205"/>
      <c r="R14" s="205"/>
      <c r="S14" s="205"/>
      <c r="T14" s="205"/>
      <c r="U14" s="205"/>
      <c r="V14" s="205"/>
      <c r="W14" s="205"/>
      <c r="X14" s="205"/>
      <c r="Y14" s="205"/>
      <c r="Z14" s="205"/>
      <c r="AA14" s="205"/>
      <c r="AB14" s="205"/>
      <c r="AC14" s="205"/>
      <c r="AD14" s="205"/>
      <c r="AE14" s="205"/>
      <c r="AF14" s="205"/>
      <c r="AG14" s="205"/>
      <c r="AH14" s="205"/>
      <c r="AI14" s="209"/>
      <c r="AJ14" s="63"/>
      <c r="AK14" s="85"/>
    </row>
    <row r="15" spans="1:37" s="11" customFormat="1" ht="15.65" customHeight="1" x14ac:dyDescent="0.35">
      <c r="A15" s="63"/>
      <c r="B15" s="199"/>
      <c r="C15" s="200"/>
      <c r="D15" s="200"/>
      <c r="E15" s="200"/>
      <c r="F15" s="200"/>
      <c r="G15" s="200"/>
      <c r="H15" s="200"/>
      <c r="I15" s="200"/>
      <c r="J15" s="200"/>
      <c r="K15" s="200"/>
      <c r="L15" s="200"/>
      <c r="M15" s="200"/>
      <c r="N15" s="200"/>
      <c r="O15" s="200"/>
      <c r="Q15" s="271" t="s">
        <v>1077</v>
      </c>
      <c r="R15" s="270"/>
      <c r="S15" s="270"/>
      <c r="T15" s="270"/>
      <c r="U15" s="200"/>
      <c r="V15" s="200"/>
      <c r="W15" s="200"/>
      <c r="X15" s="200"/>
      <c r="Y15" s="200"/>
      <c r="Z15" s="200"/>
      <c r="AA15" s="200"/>
      <c r="AB15" s="200"/>
      <c r="AC15" s="200"/>
      <c r="AD15" s="200"/>
      <c r="AE15" s="387"/>
      <c r="AF15" s="387"/>
      <c r="AG15" s="387"/>
      <c r="AH15" s="387"/>
      <c r="AI15" s="388"/>
      <c r="AJ15" s="63"/>
      <c r="AK15" s="85"/>
    </row>
    <row r="16" spans="1:37" s="11" customFormat="1" ht="5" customHeight="1" thickBot="1" x14ac:dyDescent="0.4">
      <c r="A16" s="63"/>
      <c r="B16" s="199"/>
      <c r="C16" s="200"/>
      <c r="D16" s="200"/>
      <c r="E16" s="200"/>
      <c r="F16" s="200"/>
      <c r="G16" s="200"/>
      <c r="H16" s="200"/>
      <c r="I16" s="200"/>
      <c r="J16" s="200"/>
      <c r="K16" s="200"/>
      <c r="L16" s="200"/>
      <c r="M16" s="200"/>
      <c r="N16" s="200"/>
      <c r="O16" s="200"/>
      <c r="P16" s="200"/>
      <c r="Q16" s="200"/>
      <c r="R16" s="200"/>
      <c r="S16" s="200"/>
      <c r="T16" s="200"/>
      <c r="U16" s="200"/>
      <c r="V16" s="200"/>
      <c r="W16" s="200"/>
      <c r="X16" s="200"/>
      <c r="Y16" s="200"/>
      <c r="Z16" s="200"/>
      <c r="AA16" s="200"/>
      <c r="AB16" s="200"/>
      <c r="AC16" s="200"/>
      <c r="AD16" s="200"/>
      <c r="AE16" s="200"/>
      <c r="AF16" s="200"/>
      <c r="AG16" s="200"/>
      <c r="AH16" s="200"/>
      <c r="AI16" s="201"/>
      <c r="AJ16" s="63"/>
      <c r="AK16" s="85"/>
    </row>
    <row r="17" spans="1:45" s="3" customFormat="1" x14ac:dyDescent="0.35">
      <c r="A17" s="63"/>
      <c r="B17" s="361" t="s">
        <v>981</v>
      </c>
      <c r="C17" s="362"/>
      <c r="D17" s="362"/>
      <c r="E17" s="362"/>
      <c r="F17" s="362"/>
      <c r="G17" s="362"/>
      <c r="H17" s="362"/>
      <c r="I17" s="362"/>
      <c r="J17" s="362"/>
      <c r="K17" s="362"/>
      <c r="L17" s="362"/>
      <c r="M17" s="362"/>
      <c r="N17" s="362"/>
      <c r="O17" s="362"/>
      <c r="P17" s="362"/>
      <c r="Q17" s="362"/>
      <c r="R17" s="362"/>
      <c r="S17" s="362"/>
      <c r="T17" s="362"/>
      <c r="U17" s="362"/>
      <c r="V17" s="362"/>
      <c r="W17" s="362"/>
      <c r="X17" s="362"/>
      <c r="Y17" s="362"/>
      <c r="Z17" s="362"/>
      <c r="AA17" s="362"/>
      <c r="AB17" s="362"/>
      <c r="AC17" s="362"/>
      <c r="AD17" s="362"/>
      <c r="AE17" s="362"/>
      <c r="AF17" s="362"/>
      <c r="AG17" s="362"/>
      <c r="AH17" s="362"/>
      <c r="AI17" s="363"/>
      <c r="AJ17" s="63"/>
      <c r="AK17" s="85"/>
    </row>
    <row r="18" spans="1:45" s="15" customFormat="1" ht="6" customHeight="1" x14ac:dyDescent="0.35">
      <c r="A18" s="63"/>
      <c r="B18" s="223"/>
      <c r="C18" s="224"/>
      <c r="D18" s="224"/>
      <c r="E18" s="224"/>
      <c r="F18" s="224"/>
      <c r="G18" s="224"/>
      <c r="H18" s="224"/>
      <c r="I18" s="224"/>
      <c r="J18" s="224"/>
      <c r="K18" s="224"/>
      <c r="L18" s="224"/>
      <c r="M18" s="224"/>
      <c r="N18" s="224"/>
      <c r="O18" s="224"/>
      <c r="P18" s="224"/>
      <c r="Q18" s="224"/>
      <c r="R18" s="224"/>
      <c r="S18" s="224"/>
      <c r="T18" s="224"/>
      <c r="U18" s="224"/>
      <c r="V18" s="224"/>
      <c r="W18" s="224"/>
      <c r="X18" s="224"/>
      <c r="Y18" s="224"/>
      <c r="Z18" s="224"/>
      <c r="AA18" s="224"/>
      <c r="AB18" s="224"/>
      <c r="AC18" s="224"/>
      <c r="AD18" s="224"/>
      <c r="AE18" s="224"/>
      <c r="AF18" s="224"/>
      <c r="AG18" s="224"/>
      <c r="AH18" s="224"/>
      <c r="AI18" s="225"/>
      <c r="AJ18" s="63"/>
      <c r="AK18" s="85"/>
    </row>
    <row r="19" spans="1:45" s="3" customFormat="1" x14ac:dyDescent="0.35">
      <c r="A19" s="63"/>
      <c r="B19" s="374" t="s">
        <v>945</v>
      </c>
      <c r="C19" s="375"/>
      <c r="D19" s="375"/>
      <c r="E19" s="375"/>
      <c r="F19" s="375"/>
      <c r="G19" s="384" t="s">
        <v>982</v>
      </c>
      <c r="H19" s="385"/>
      <c r="I19" s="385"/>
      <c r="J19" s="385"/>
      <c r="K19" s="385"/>
      <c r="L19" s="385"/>
      <c r="M19" s="385"/>
      <c r="N19" s="385"/>
      <c r="O19" s="386"/>
      <c r="P19" s="375" t="s">
        <v>3</v>
      </c>
      <c r="Q19" s="375"/>
      <c r="R19" s="375"/>
      <c r="S19" s="375"/>
      <c r="T19" s="376" t="s">
        <v>982</v>
      </c>
      <c r="U19" s="377"/>
      <c r="V19" s="377"/>
      <c r="W19" s="377"/>
      <c r="X19" s="377"/>
      <c r="Y19" s="377"/>
      <c r="Z19" s="377"/>
      <c r="AA19" s="377"/>
      <c r="AB19" s="378"/>
      <c r="AC19" s="375" t="s">
        <v>4</v>
      </c>
      <c r="AD19" s="375"/>
      <c r="AE19" s="370"/>
      <c r="AF19" s="371"/>
      <c r="AG19" s="371"/>
      <c r="AH19" s="371"/>
      <c r="AI19" s="372"/>
      <c r="AJ19" s="63"/>
      <c r="AK19" s="85"/>
    </row>
    <row r="20" spans="1:45" s="15" customFormat="1" ht="6" customHeight="1" thickBot="1" x14ac:dyDescent="0.4">
      <c r="A20" s="63"/>
      <c r="B20" s="226"/>
      <c r="C20" s="227"/>
      <c r="D20" s="227"/>
      <c r="E20" s="227"/>
      <c r="F20" s="227"/>
      <c r="G20" s="227"/>
      <c r="H20" s="227"/>
      <c r="I20" s="227"/>
      <c r="J20" s="227"/>
      <c r="K20" s="227"/>
      <c r="L20" s="227"/>
      <c r="M20" s="227"/>
      <c r="N20" s="227"/>
      <c r="O20" s="227"/>
      <c r="P20" s="227"/>
      <c r="Q20" s="227"/>
      <c r="R20" s="227"/>
      <c r="S20" s="227"/>
      <c r="T20" s="227"/>
      <c r="U20" s="227"/>
      <c r="V20" s="227"/>
      <c r="W20" s="227"/>
      <c r="X20" s="227"/>
      <c r="Y20" s="227"/>
      <c r="Z20" s="227"/>
      <c r="AA20" s="227"/>
      <c r="AB20" s="227"/>
      <c r="AC20" s="227"/>
      <c r="AD20" s="227"/>
      <c r="AE20" s="227"/>
      <c r="AF20" s="227"/>
      <c r="AG20" s="227"/>
      <c r="AH20" s="227"/>
      <c r="AI20" s="228"/>
      <c r="AJ20" s="63"/>
      <c r="AK20" s="85"/>
    </row>
    <row r="21" spans="1:45" ht="8.25" customHeight="1" x14ac:dyDescent="0.35">
      <c r="A21" s="63"/>
      <c r="B21" s="63"/>
      <c r="C21" s="63"/>
      <c r="D21" s="63"/>
      <c r="E21" s="6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63"/>
    </row>
    <row r="22" spans="1:45" ht="18.75" customHeight="1" x14ac:dyDescent="0.35">
      <c r="A22" s="63"/>
      <c r="B22" s="364" t="s">
        <v>5</v>
      </c>
      <c r="C22" s="365"/>
      <c r="D22" s="365"/>
      <c r="E22" s="365"/>
      <c r="F22" s="365"/>
      <c r="G22" s="365"/>
      <c r="H22" s="365"/>
      <c r="I22" s="365"/>
      <c r="J22" s="365"/>
      <c r="K22" s="365"/>
      <c r="L22" s="365"/>
      <c r="M22" s="365"/>
      <c r="N22" s="365"/>
      <c r="O22" s="365"/>
      <c r="P22" s="365"/>
      <c r="Q22" s="365"/>
      <c r="R22" s="365"/>
      <c r="S22" s="365"/>
      <c r="T22" s="365"/>
      <c r="U22" s="365"/>
      <c r="V22" s="365"/>
      <c r="W22" s="365"/>
      <c r="X22" s="365"/>
      <c r="Y22" s="365"/>
      <c r="Z22" s="365"/>
      <c r="AA22" s="365"/>
      <c r="AB22" s="365"/>
      <c r="AC22" s="365"/>
      <c r="AD22" s="365"/>
      <c r="AE22" s="365"/>
      <c r="AF22" s="365"/>
      <c r="AG22" s="365"/>
      <c r="AH22" s="365"/>
      <c r="AI22" s="366"/>
      <c r="AJ22" s="31"/>
      <c r="AK22" s="7"/>
      <c r="AL22" s="7"/>
      <c r="AM22" s="7"/>
      <c r="AN22" s="7"/>
      <c r="AO22" s="7"/>
      <c r="AP22" s="7"/>
    </row>
    <row r="23" spans="1:45" s="3" customFormat="1" ht="6" customHeight="1" x14ac:dyDescent="0.35">
      <c r="A23" s="63"/>
      <c r="B23" s="32"/>
      <c r="C23" s="32"/>
      <c r="D23" s="32"/>
      <c r="E23" s="32"/>
      <c r="F23" s="32"/>
      <c r="G23" s="32"/>
      <c r="H23" s="32"/>
      <c r="I23" s="32"/>
      <c r="J23" s="32"/>
      <c r="K23" s="32"/>
      <c r="L23" s="32"/>
      <c r="M23" s="32"/>
      <c r="N23" s="35"/>
      <c r="O23" s="35"/>
      <c r="P23" s="35"/>
      <c r="Q23" s="35"/>
      <c r="R23" s="35"/>
      <c r="S23" s="35"/>
      <c r="T23" s="35"/>
      <c r="U23" s="35"/>
      <c r="V23" s="35"/>
      <c r="W23" s="35"/>
      <c r="X23" s="35"/>
      <c r="Y23" s="35"/>
      <c r="Z23" s="35"/>
      <c r="AA23" s="35"/>
      <c r="AB23" s="35"/>
      <c r="AC23" s="35"/>
      <c r="AD23" s="35"/>
      <c r="AE23" s="35"/>
      <c r="AF23" s="35"/>
      <c r="AG23" s="35"/>
      <c r="AH23" s="35"/>
      <c r="AI23" s="35"/>
      <c r="AJ23" s="31"/>
      <c r="AK23" s="7"/>
      <c r="AL23" s="7"/>
      <c r="AM23" s="7"/>
      <c r="AN23" s="7"/>
      <c r="AO23" s="7"/>
      <c r="AP23" s="7"/>
    </row>
    <row r="24" spans="1:45" ht="15" customHeight="1" x14ac:dyDescent="0.35">
      <c r="A24" s="63"/>
      <c r="B24" s="373" t="s">
        <v>946</v>
      </c>
      <c r="C24" s="373"/>
      <c r="D24" s="373"/>
      <c r="E24" s="373"/>
      <c r="F24" s="373"/>
      <c r="G24" s="373"/>
      <c r="H24" s="373"/>
      <c r="I24" s="373"/>
      <c r="J24" s="373"/>
      <c r="K24" s="373"/>
      <c r="L24" s="373"/>
      <c r="M24" s="373"/>
      <c r="N24" s="367"/>
      <c r="O24" s="368"/>
      <c r="P24" s="368"/>
      <c r="Q24" s="368"/>
      <c r="R24" s="368"/>
      <c r="S24" s="368"/>
      <c r="T24" s="368"/>
      <c r="U24" s="368"/>
      <c r="V24" s="368"/>
      <c r="W24" s="368"/>
      <c r="X24" s="368"/>
      <c r="Y24" s="368"/>
      <c r="Z24" s="368"/>
      <c r="AA24" s="368"/>
      <c r="AB24" s="368"/>
      <c r="AC24" s="368"/>
      <c r="AD24" s="368"/>
      <c r="AE24" s="368"/>
      <c r="AF24" s="368"/>
      <c r="AG24" s="368"/>
      <c r="AH24" s="368"/>
      <c r="AI24" s="369"/>
      <c r="AJ24" s="31"/>
      <c r="AK24" s="7"/>
      <c r="AL24" s="7"/>
      <c r="AM24" s="7"/>
      <c r="AN24" s="7"/>
      <c r="AO24" s="7"/>
      <c r="AP24" s="7"/>
    </row>
    <row r="25" spans="1:45" s="3" customFormat="1" ht="4.5" customHeight="1" x14ac:dyDescent="0.35">
      <c r="A25" s="63"/>
      <c r="B25" s="52"/>
      <c r="C25" s="52"/>
      <c r="D25" s="52"/>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30"/>
      <c r="AL25" s="2"/>
      <c r="AM25" s="2"/>
      <c r="AN25" s="2"/>
      <c r="AO25" s="2"/>
    </row>
    <row r="26" spans="1:45" ht="15.75" customHeight="1" x14ac:dyDescent="0.35">
      <c r="A26" s="63"/>
      <c r="B26" s="343" t="s">
        <v>6</v>
      </c>
      <c r="C26" s="343"/>
      <c r="D26" s="343"/>
      <c r="E26" s="343"/>
      <c r="F26" s="343"/>
      <c r="G26" s="367"/>
      <c r="H26" s="368"/>
      <c r="I26" s="368"/>
      <c r="J26" s="368"/>
      <c r="K26" s="368"/>
      <c r="L26" s="368"/>
      <c r="M26" s="369"/>
      <c r="N26" s="39"/>
      <c r="O26" s="343" t="s">
        <v>7</v>
      </c>
      <c r="P26" s="343"/>
      <c r="Q26" s="343"/>
      <c r="R26" s="343"/>
      <c r="S26" s="357"/>
      <c r="T26" s="354" t="s">
        <v>1001</v>
      </c>
      <c r="U26" s="355"/>
      <c r="V26" s="355"/>
      <c r="W26" s="355"/>
      <c r="X26" s="355"/>
      <c r="Y26" s="355"/>
      <c r="Z26" s="355"/>
      <c r="AA26" s="355"/>
      <c r="AB26" s="355"/>
      <c r="AC26" s="355"/>
      <c r="AD26" s="355"/>
      <c r="AE26" s="355"/>
      <c r="AF26" s="355"/>
      <c r="AG26" s="355"/>
      <c r="AH26" s="355"/>
      <c r="AI26" s="356"/>
      <c r="AJ26" s="52"/>
      <c r="AK26" s="30"/>
      <c r="AL26" s="353"/>
      <c r="AM26" s="353"/>
      <c r="AN26" s="353"/>
      <c r="AO26" s="353"/>
      <c r="AP26" s="353"/>
      <c r="AQ26" s="353"/>
      <c r="AR26" s="353"/>
      <c r="AS26" s="353"/>
    </row>
    <row r="27" spans="1:45" s="3" customFormat="1" ht="4.5" customHeight="1" x14ac:dyDescent="0.35">
      <c r="A27" s="63"/>
      <c r="B27" s="48"/>
      <c r="C27" s="48"/>
      <c r="D27" s="48"/>
      <c r="E27" s="48"/>
      <c r="F27" s="48"/>
      <c r="G27" s="48"/>
      <c r="H27" s="48"/>
      <c r="I27" s="49"/>
      <c r="J27" s="49"/>
      <c r="K27" s="49"/>
      <c r="L27" s="49"/>
      <c r="M27" s="49"/>
      <c r="N27" s="48"/>
      <c r="O27" s="48"/>
      <c r="P27" s="48"/>
      <c r="Q27" s="48"/>
      <c r="R27" s="49"/>
      <c r="S27" s="49"/>
      <c r="T27" s="49"/>
      <c r="U27" s="49"/>
      <c r="V27" s="49"/>
      <c r="W27" s="49"/>
      <c r="X27" s="49"/>
      <c r="Y27" s="49"/>
      <c r="Z27" s="48"/>
      <c r="AA27" s="48"/>
      <c r="AB27" s="48"/>
      <c r="AC27" s="48"/>
      <c r="AD27" s="48"/>
      <c r="AE27" s="48"/>
      <c r="AF27" s="49"/>
      <c r="AG27" s="49"/>
      <c r="AH27" s="49"/>
      <c r="AI27" s="49"/>
      <c r="AJ27" s="49"/>
      <c r="AK27" s="216"/>
      <c r="AL27" s="6"/>
      <c r="AM27" s="6"/>
      <c r="AN27" s="6"/>
      <c r="AO27" s="6"/>
    </row>
    <row r="28" spans="1:45" ht="15.75" customHeight="1" x14ac:dyDescent="0.35">
      <c r="A28" s="63"/>
      <c r="B28" s="343" t="s">
        <v>8</v>
      </c>
      <c r="C28" s="343"/>
      <c r="D28" s="343"/>
      <c r="E28" s="343"/>
      <c r="F28" s="343"/>
      <c r="G28" s="343"/>
      <c r="H28" s="343"/>
      <c r="I28" s="343"/>
      <c r="J28" s="367"/>
      <c r="K28" s="368"/>
      <c r="L28" s="368"/>
      <c r="M28" s="368"/>
      <c r="N28" s="368"/>
      <c r="O28" s="368"/>
      <c r="P28" s="368"/>
      <c r="Q28" s="368"/>
      <c r="R28" s="368"/>
      <c r="S28" s="368"/>
      <c r="T28" s="368"/>
      <c r="U28" s="368"/>
      <c r="V28" s="368"/>
      <c r="W28" s="368"/>
      <c r="X28" s="368"/>
      <c r="Y28" s="368"/>
      <c r="Z28" s="368"/>
      <c r="AA28" s="368"/>
      <c r="AB28" s="368"/>
      <c r="AC28" s="368"/>
      <c r="AD28" s="368"/>
      <c r="AE28" s="368"/>
      <c r="AF28" s="368"/>
      <c r="AG28" s="368"/>
      <c r="AH28" s="368"/>
      <c r="AI28" s="369"/>
      <c r="AJ28" s="32"/>
      <c r="AK28" s="8"/>
      <c r="AL28" s="8"/>
      <c r="AM28" s="8"/>
      <c r="AN28" s="8"/>
      <c r="AO28" s="8"/>
    </row>
    <row r="29" spans="1:45" s="3" customFormat="1" ht="4.5" customHeight="1" x14ac:dyDescent="0.35">
      <c r="A29" s="63"/>
      <c r="B29" s="48"/>
      <c r="C29" s="48"/>
      <c r="D29" s="48"/>
      <c r="E29" s="48"/>
      <c r="F29" s="48"/>
      <c r="G29" s="48"/>
      <c r="H29" s="48"/>
      <c r="I29" s="48"/>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2"/>
      <c r="AK29" s="8"/>
      <c r="AL29" s="8"/>
      <c r="AM29" s="8"/>
      <c r="AN29" s="8"/>
      <c r="AO29" s="8"/>
    </row>
    <row r="30" spans="1:45" s="3" customFormat="1" ht="15.75" customHeight="1" x14ac:dyDescent="0.35">
      <c r="A30" s="63"/>
      <c r="B30" s="343" t="s">
        <v>9</v>
      </c>
      <c r="C30" s="343"/>
      <c r="D30" s="343"/>
      <c r="E30" s="357"/>
      <c r="F30" s="367"/>
      <c r="G30" s="368"/>
      <c r="H30" s="368"/>
      <c r="I30" s="368"/>
      <c r="J30" s="368"/>
      <c r="K30" s="369"/>
      <c r="L30" s="336" t="s">
        <v>10</v>
      </c>
      <c r="M30" s="336"/>
      <c r="N30" s="336"/>
      <c r="O30" s="367"/>
      <c r="P30" s="368"/>
      <c r="Q30" s="368"/>
      <c r="R30" s="368"/>
      <c r="S30" s="368"/>
      <c r="T30" s="368"/>
      <c r="U30" s="368"/>
      <c r="V30" s="368"/>
      <c r="W30" s="368"/>
      <c r="X30" s="369"/>
      <c r="Y30" s="336" t="s">
        <v>11</v>
      </c>
      <c r="Z30" s="336"/>
      <c r="AA30" s="336"/>
      <c r="AB30" s="367"/>
      <c r="AC30" s="368"/>
      <c r="AD30" s="368"/>
      <c r="AE30" s="368"/>
      <c r="AF30" s="368"/>
      <c r="AG30" s="368"/>
      <c r="AH30" s="368"/>
      <c r="AI30" s="369"/>
      <c r="AJ30" s="52"/>
      <c r="AK30" s="30"/>
      <c r="AL30" s="2"/>
      <c r="AM30" s="2"/>
      <c r="AN30" s="2"/>
      <c r="AO30" s="2"/>
    </row>
    <row r="31" spans="1:45" s="3" customFormat="1" ht="4.5" customHeight="1" x14ac:dyDescent="0.35">
      <c r="A31" s="63"/>
      <c r="B31" s="52"/>
      <c r="C31" s="52"/>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2"/>
      <c r="AI31" s="52"/>
      <c r="AJ31" s="52"/>
      <c r="AK31" s="30"/>
      <c r="AL31" s="2"/>
      <c r="AM31" s="2"/>
      <c r="AN31" s="2"/>
      <c r="AO31" s="2"/>
    </row>
    <row r="32" spans="1:45" s="15" customFormat="1" ht="15" customHeight="1" x14ac:dyDescent="0.35">
      <c r="A32" s="63"/>
      <c r="B32" s="373" t="s">
        <v>12</v>
      </c>
      <c r="C32" s="373"/>
      <c r="D32" s="373"/>
      <c r="E32" s="398"/>
      <c r="F32" s="399" t="e">
        <f>VLOOKUP(pays,List!B:D,3,FALSE)</f>
        <v>#N/A</v>
      </c>
      <c r="G32" s="400"/>
      <c r="H32" s="367"/>
      <c r="I32" s="401"/>
      <c r="J32" s="401"/>
      <c r="K32" s="401"/>
      <c r="L32" s="401"/>
      <c r="M32" s="402"/>
      <c r="N32" s="63"/>
      <c r="O32" s="336" t="s">
        <v>13</v>
      </c>
      <c r="P32" s="336"/>
      <c r="Q32" s="336"/>
      <c r="R32" s="336"/>
      <c r="S32" s="336"/>
      <c r="T32" s="354"/>
      <c r="U32" s="355"/>
      <c r="V32" s="355"/>
      <c r="W32" s="355"/>
      <c r="X32" s="355"/>
      <c r="Y32" s="355"/>
      <c r="Z32" s="355"/>
      <c r="AA32" s="355"/>
      <c r="AB32" s="355"/>
      <c r="AC32" s="355"/>
      <c r="AD32" s="355"/>
      <c r="AE32" s="355"/>
      <c r="AF32" s="355"/>
      <c r="AG32" s="355"/>
      <c r="AH32" s="355"/>
      <c r="AI32" s="356"/>
      <c r="AJ32" s="52"/>
      <c r="AK32" s="30"/>
      <c r="AL32" s="30"/>
      <c r="AM32" s="30"/>
      <c r="AN32" s="30"/>
      <c r="AO32" s="30"/>
    </row>
    <row r="33" spans="1:46" s="15" customFormat="1" ht="4.5" customHeight="1" x14ac:dyDescent="0.35">
      <c r="A33" s="63"/>
      <c r="B33" s="48"/>
      <c r="C33" s="48"/>
      <c r="D33" s="48"/>
      <c r="E33" s="48"/>
      <c r="F33" s="48"/>
      <c r="G33" s="52"/>
      <c r="H33" s="52"/>
      <c r="I33" s="52"/>
      <c r="J33" s="52"/>
      <c r="K33" s="52"/>
      <c r="L33" s="52"/>
      <c r="M33" s="52"/>
      <c r="N33" s="52"/>
      <c r="O33" s="52"/>
      <c r="P33" s="52"/>
      <c r="Q33" s="52"/>
      <c r="R33" s="52"/>
      <c r="S33" s="52"/>
      <c r="T33" s="52"/>
      <c r="U33" s="52"/>
      <c r="V33" s="52"/>
      <c r="W33" s="52"/>
      <c r="X33" s="52"/>
      <c r="Y33" s="49"/>
      <c r="Z33" s="49"/>
      <c r="AA33" s="49"/>
      <c r="AB33" s="49"/>
      <c r="AC33" s="49"/>
      <c r="AD33" s="49"/>
      <c r="AE33" s="49"/>
      <c r="AF33" s="49"/>
      <c r="AG33" s="49"/>
      <c r="AH33" s="49"/>
      <c r="AI33" s="49"/>
      <c r="AJ33" s="52"/>
      <c r="AK33" s="30"/>
      <c r="AL33" s="30"/>
      <c r="AM33" s="30"/>
      <c r="AN33" s="30"/>
      <c r="AO33" s="30"/>
    </row>
    <row r="34" spans="1:46" s="3" customFormat="1" ht="15" customHeight="1" x14ac:dyDescent="0.35">
      <c r="A34" s="63"/>
      <c r="B34" s="343" t="s">
        <v>14</v>
      </c>
      <c r="C34" s="343"/>
      <c r="D34" s="343"/>
      <c r="E34" s="343"/>
      <c r="F34" s="343"/>
      <c r="G34" s="343"/>
      <c r="H34" s="343"/>
      <c r="I34" s="343"/>
      <c r="J34" s="343"/>
      <c r="K34" s="343"/>
      <c r="L34" s="343"/>
      <c r="M34" s="357"/>
      <c r="N34" s="316"/>
      <c r="O34" s="317"/>
      <c r="P34" s="317"/>
      <c r="Q34" s="317"/>
      <c r="R34" s="317"/>
      <c r="S34" s="317"/>
      <c r="T34" s="317"/>
      <c r="U34" s="317"/>
      <c r="V34" s="317"/>
      <c r="W34" s="317"/>
      <c r="X34" s="317"/>
      <c r="Y34" s="317"/>
      <c r="Z34" s="317"/>
      <c r="AA34" s="318"/>
      <c r="AB34" s="63"/>
      <c r="AC34" s="63"/>
      <c r="AD34" s="63"/>
      <c r="AE34" s="63"/>
      <c r="AF34" s="63"/>
      <c r="AG34" s="63"/>
      <c r="AH34" s="63"/>
      <c r="AI34" s="63"/>
      <c r="AJ34" s="52"/>
      <c r="AK34" s="30"/>
      <c r="AL34" s="2"/>
      <c r="AM34" s="2"/>
      <c r="AN34" s="2"/>
      <c r="AO34" s="2"/>
      <c r="AR34" s="30"/>
      <c r="AS34" s="30"/>
      <c r="AT34" s="30"/>
    </row>
    <row r="35" spans="1:46" s="3" customFormat="1" ht="3.65" customHeight="1" x14ac:dyDescent="0.35">
      <c r="A35" s="63"/>
      <c r="B35" s="48"/>
      <c r="C35" s="48"/>
      <c r="D35" s="48"/>
      <c r="E35" s="48"/>
      <c r="F35" s="48"/>
      <c r="G35" s="48"/>
      <c r="H35" s="48"/>
      <c r="I35" s="48"/>
      <c r="J35" s="48"/>
      <c r="K35" s="48"/>
      <c r="L35" s="48"/>
      <c r="M35" s="52"/>
      <c r="N35" s="52"/>
      <c r="O35" s="52"/>
      <c r="P35" s="52"/>
      <c r="Q35" s="52"/>
      <c r="R35" s="52"/>
      <c r="S35" s="52"/>
      <c r="T35" s="52"/>
      <c r="U35" s="52"/>
      <c r="V35" s="52"/>
      <c r="W35" s="52"/>
      <c r="X35" s="52"/>
      <c r="Y35" s="52"/>
      <c r="Z35" s="52"/>
      <c r="AA35" s="52"/>
      <c r="AB35" s="52"/>
      <c r="AC35" s="52"/>
      <c r="AD35" s="52"/>
      <c r="AE35" s="52"/>
      <c r="AF35" s="52"/>
      <c r="AG35" s="52"/>
      <c r="AH35" s="52"/>
      <c r="AI35" s="52"/>
      <c r="AJ35" s="52"/>
      <c r="AK35" s="30"/>
      <c r="AL35" s="2"/>
      <c r="AM35" s="2"/>
      <c r="AN35" s="2"/>
      <c r="AO35" s="2"/>
    </row>
    <row r="36" spans="1:46" s="3" customFormat="1" ht="15.75" customHeight="1" x14ac:dyDescent="0.35">
      <c r="A36" s="63"/>
      <c r="B36" s="343" t="s">
        <v>15</v>
      </c>
      <c r="C36" s="343"/>
      <c r="D36" s="343"/>
      <c r="E36" s="343"/>
      <c r="F36" s="343"/>
      <c r="G36" s="343"/>
      <c r="H36" s="316"/>
      <c r="I36" s="317"/>
      <c r="J36" s="317"/>
      <c r="K36" s="317"/>
      <c r="L36" s="317"/>
      <c r="M36" s="317"/>
      <c r="N36" s="317"/>
      <c r="O36" s="317"/>
      <c r="P36" s="317"/>
      <c r="Q36" s="317"/>
      <c r="R36" s="317"/>
      <c r="S36" s="317"/>
      <c r="T36" s="317"/>
      <c r="U36" s="317"/>
      <c r="V36" s="318"/>
      <c r="W36" s="336" t="s">
        <v>16</v>
      </c>
      <c r="X36" s="336"/>
      <c r="Y36" s="336"/>
      <c r="Z36" s="336"/>
      <c r="AA36" s="358"/>
      <c r="AB36" s="359"/>
      <c r="AC36" s="359"/>
      <c r="AD36" s="359"/>
      <c r="AE36" s="360"/>
      <c r="AF36" s="52"/>
      <c r="AG36" s="52"/>
      <c r="AH36" s="52"/>
      <c r="AI36" s="52"/>
      <c r="AJ36" s="52"/>
      <c r="AK36" s="30"/>
      <c r="AL36" s="2"/>
      <c r="AM36" s="2"/>
      <c r="AN36" s="2"/>
      <c r="AO36" s="2"/>
    </row>
    <row r="37" spans="1:46" s="15" customFormat="1" ht="3.65" customHeight="1" x14ac:dyDescent="0.35">
      <c r="A37" s="63"/>
      <c r="B37" s="48"/>
      <c r="C37" s="48"/>
      <c r="D37" s="48"/>
      <c r="E37" s="48"/>
      <c r="F37" s="49"/>
      <c r="G37" s="49"/>
      <c r="H37" s="49"/>
      <c r="I37" s="49"/>
      <c r="J37" s="49"/>
      <c r="K37" s="49"/>
      <c r="L37" s="49"/>
      <c r="M37" s="49"/>
      <c r="N37" s="49"/>
      <c r="O37" s="63"/>
      <c r="P37" s="49"/>
      <c r="Q37" s="49"/>
      <c r="R37" s="49"/>
      <c r="S37" s="49"/>
      <c r="T37" s="49"/>
      <c r="U37" s="63"/>
      <c r="V37" s="63"/>
      <c r="W37" s="49"/>
      <c r="X37" s="49"/>
      <c r="Y37" s="49"/>
      <c r="Z37" s="49"/>
      <c r="AA37" s="49"/>
      <c r="AB37" s="49"/>
      <c r="AC37" s="49"/>
      <c r="AD37" s="49"/>
      <c r="AE37" s="49"/>
      <c r="AF37" s="52"/>
      <c r="AG37" s="52"/>
      <c r="AH37" s="52"/>
      <c r="AI37" s="52"/>
      <c r="AJ37" s="52"/>
      <c r="AK37" s="30"/>
      <c r="AL37" s="14"/>
      <c r="AM37" s="14"/>
      <c r="AN37" s="14"/>
      <c r="AO37" s="14"/>
    </row>
    <row r="38" spans="1:46" s="15" customFormat="1" ht="15.75" customHeight="1" x14ac:dyDescent="0.35">
      <c r="A38" s="63"/>
      <c r="B38" s="343" t="s">
        <v>17</v>
      </c>
      <c r="C38" s="343"/>
      <c r="D38" s="343"/>
      <c r="E38" s="343"/>
      <c r="F38" s="343"/>
      <c r="G38" s="343"/>
      <c r="H38" s="343"/>
      <c r="I38" s="343"/>
      <c r="J38" s="343"/>
      <c r="K38" s="343"/>
      <c r="L38" s="204" t="b">
        <v>0</v>
      </c>
      <c r="M38" s="212" t="s">
        <v>18</v>
      </c>
      <c r="N38" s="165" t="b">
        <v>0</v>
      </c>
      <c r="O38" s="204" t="b">
        <v>0</v>
      </c>
      <c r="P38" s="212" t="s">
        <v>19</v>
      </c>
      <c r="Q38" s="165" t="b">
        <v>0</v>
      </c>
      <c r="R38" s="204" t="b">
        <v>0</v>
      </c>
      <c r="S38" s="397" t="s">
        <v>20</v>
      </c>
      <c r="T38" s="397"/>
      <c r="U38" s="165" t="b">
        <v>0</v>
      </c>
      <c r="V38" s="63"/>
      <c r="W38" s="336" t="s">
        <v>21</v>
      </c>
      <c r="X38" s="336"/>
      <c r="Y38" s="336"/>
      <c r="Z38" s="367"/>
      <c r="AA38" s="368"/>
      <c r="AB38" s="368"/>
      <c r="AC38" s="368"/>
      <c r="AD38" s="368"/>
      <c r="AE38" s="369"/>
      <c r="AF38" s="52"/>
      <c r="AG38" s="52"/>
      <c r="AH38" s="52"/>
      <c r="AI38" s="52"/>
      <c r="AJ38" s="52"/>
      <c r="AK38" s="30"/>
      <c r="AL38" s="14"/>
      <c r="AM38" s="14"/>
      <c r="AN38" s="14"/>
      <c r="AO38" s="14"/>
    </row>
    <row r="39" spans="1:46" s="3" customFormat="1" ht="4.25" customHeight="1" x14ac:dyDescent="0.35">
      <c r="A39" s="63"/>
      <c r="B39" s="48"/>
      <c r="C39" s="48"/>
      <c r="D39" s="48"/>
      <c r="E39" s="48"/>
      <c r="F39" s="48"/>
      <c r="G39" s="48"/>
      <c r="H39" s="48"/>
      <c r="I39" s="48"/>
      <c r="J39" s="48"/>
      <c r="K39" s="48"/>
      <c r="L39" s="48"/>
      <c r="M39" s="52"/>
      <c r="N39" s="52"/>
      <c r="O39" s="52"/>
      <c r="P39" s="52"/>
      <c r="Q39" s="52"/>
      <c r="R39" s="52"/>
      <c r="S39" s="52"/>
      <c r="T39" s="52"/>
      <c r="U39" s="52"/>
      <c r="V39" s="52"/>
      <c r="W39" s="52"/>
      <c r="X39" s="52"/>
      <c r="Y39" s="52"/>
      <c r="Z39" s="52"/>
      <c r="AA39" s="52"/>
      <c r="AB39" s="52"/>
      <c r="AC39" s="52"/>
      <c r="AD39" s="52"/>
      <c r="AE39" s="52"/>
      <c r="AF39" s="52"/>
      <c r="AG39" s="52"/>
      <c r="AH39" s="52"/>
      <c r="AI39" s="52"/>
      <c r="AJ39" s="52"/>
      <c r="AK39" s="30"/>
      <c r="AL39" s="2"/>
      <c r="AM39" s="2"/>
      <c r="AN39" s="2"/>
      <c r="AO39" s="2"/>
    </row>
    <row r="40" spans="1:46" s="3" customFormat="1" ht="15.75" customHeight="1" x14ac:dyDescent="0.35">
      <c r="A40" s="63"/>
      <c r="B40" s="343" t="s">
        <v>22</v>
      </c>
      <c r="C40" s="343"/>
      <c r="D40" s="343"/>
      <c r="E40" s="343"/>
      <c r="F40" s="343"/>
      <c r="G40" s="343"/>
      <c r="H40" s="343"/>
      <c r="I40" s="343"/>
      <c r="J40" s="343"/>
      <c r="K40" s="343"/>
      <c r="L40" s="343"/>
      <c r="M40" s="343"/>
      <c r="N40" s="343"/>
      <c r="O40" s="343"/>
      <c r="P40" s="343"/>
      <c r="Q40" s="394"/>
      <c r="R40" s="395"/>
      <c r="S40" s="395"/>
      <c r="T40" s="395"/>
      <c r="U40" s="396"/>
      <c r="V40" s="177"/>
      <c r="W40" s="52"/>
      <c r="X40" s="52"/>
      <c r="Y40" s="336" t="s">
        <v>24</v>
      </c>
      <c r="Z40" s="336"/>
      <c r="AA40" s="336"/>
      <c r="AB40" s="336"/>
      <c r="AC40" s="336"/>
      <c r="AD40" s="336"/>
      <c r="AE40" s="336"/>
      <c r="AF40" s="336"/>
      <c r="AG40" s="336"/>
      <c r="AH40" s="336"/>
      <c r="AI40" s="336"/>
      <c r="AJ40" s="52"/>
      <c r="AK40" s="30"/>
      <c r="AL40" s="2"/>
      <c r="AM40" s="2"/>
      <c r="AN40" s="2"/>
      <c r="AO40" s="2"/>
    </row>
    <row r="41" spans="1:46" s="15" customFormat="1" ht="6" customHeight="1" thickBot="1" x14ac:dyDescent="0.4">
      <c r="A41" s="63"/>
      <c r="B41" s="48"/>
      <c r="C41" s="48"/>
      <c r="D41" s="48"/>
      <c r="E41" s="48"/>
      <c r="F41" s="48"/>
      <c r="G41" s="48"/>
      <c r="H41" s="48"/>
      <c r="I41" s="48"/>
      <c r="J41" s="48"/>
      <c r="K41" s="48"/>
      <c r="L41" s="37"/>
      <c r="M41" s="37"/>
      <c r="N41" s="37"/>
      <c r="O41" s="37"/>
      <c r="P41" s="37"/>
      <c r="Q41" s="34"/>
      <c r="R41" s="34"/>
      <c r="S41" s="38"/>
      <c r="T41" s="38"/>
      <c r="U41" s="34"/>
      <c r="V41" s="34"/>
      <c r="W41" s="38"/>
      <c r="X41" s="38"/>
      <c r="Y41" s="34"/>
      <c r="Z41" s="49"/>
      <c r="AA41" s="49"/>
      <c r="AB41" s="49"/>
      <c r="AC41" s="49"/>
      <c r="AD41" s="49"/>
      <c r="AE41" s="49"/>
      <c r="AF41" s="49"/>
      <c r="AG41" s="49"/>
      <c r="AH41" s="49"/>
      <c r="AI41" s="49"/>
      <c r="AJ41" s="52"/>
      <c r="AK41" s="30"/>
      <c r="AL41" s="30"/>
      <c r="AM41" s="30"/>
      <c r="AN41" s="30"/>
      <c r="AO41" s="30"/>
    </row>
    <row r="42" spans="1:46" s="3" customFormat="1" ht="4.5" customHeight="1" x14ac:dyDescent="0.35">
      <c r="A42" s="66"/>
      <c r="B42" s="56"/>
      <c r="C42" s="56"/>
      <c r="D42" s="56"/>
      <c r="E42" s="56"/>
      <c r="F42" s="56"/>
      <c r="G42" s="56"/>
      <c r="H42" s="56"/>
      <c r="I42" s="56"/>
      <c r="J42" s="56"/>
      <c r="K42" s="56"/>
      <c r="L42" s="56"/>
      <c r="M42" s="57"/>
      <c r="N42" s="57"/>
      <c r="O42" s="57"/>
      <c r="P42" s="57"/>
      <c r="Q42" s="57"/>
      <c r="R42" s="57"/>
      <c r="S42" s="57"/>
      <c r="T42" s="57"/>
      <c r="U42" s="57"/>
      <c r="V42" s="57"/>
      <c r="W42" s="57"/>
      <c r="X42" s="57"/>
      <c r="Y42" s="57"/>
      <c r="Z42" s="57"/>
      <c r="AA42" s="57"/>
      <c r="AB42" s="57"/>
      <c r="AC42" s="57"/>
      <c r="AD42" s="57"/>
      <c r="AE42" s="57"/>
      <c r="AF42" s="57"/>
      <c r="AG42" s="57"/>
      <c r="AH42" s="57"/>
      <c r="AI42" s="57"/>
      <c r="AJ42" s="57"/>
      <c r="AK42" s="30"/>
      <c r="AL42" s="2"/>
      <c r="AM42" s="2"/>
      <c r="AN42" s="2"/>
      <c r="AO42" s="2"/>
    </row>
    <row r="43" spans="1:46" s="3" customFormat="1" ht="15.75" customHeight="1" x14ac:dyDescent="0.35">
      <c r="A43" s="66"/>
      <c r="B43" s="389" t="s">
        <v>25</v>
      </c>
      <c r="C43" s="389"/>
      <c r="D43" s="389"/>
      <c r="E43" s="389"/>
      <c r="F43" s="389"/>
      <c r="G43" s="389"/>
      <c r="H43" s="389"/>
      <c r="I43" s="389"/>
      <c r="J43" s="389"/>
      <c r="K43" s="389"/>
      <c r="L43" s="389"/>
      <c r="M43" s="389"/>
      <c r="N43" s="367"/>
      <c r="O43" s="368"/>
      <c r="P43" s="368"/>
      <c r="Q43" s="368"/>
      <c r="R43" s="368"/>
      <c r="S43" s="368"/>
      <c r="T43" s="368"/>
      <c r="U43" s="368"/>
      <c r="V43" s="368"/>
      <c r="W43" s="368"/>
      <c r="X43" s="368"/>
      <c r="Y43" s="368"/>
      <c r="Z43" s="368"/>
      <c r="AA43" s="368"/>
      <c r="AB43" s="368"/>
      <c r="AC43" s="368"/>
      <c r="AD43" s="368"/>
      <c r="AE43" s="368"/>
      <c r="AF43" s="368"/>
      <c r="AG43" s="368"/>
      <c r="AH43" s="368"/>
      <c r="AI43" s="369"/>
      <c r="AJ43" s="57"/>
      <c r="AK43" s="30"/>
      <c r="AL43" s="2"/>
      <c r="AM43" s="2"/>
      <c r="AN43" s="2"/>
      <c r="AO43" s="2"/>
    </row>
    <row r="44" spans="1:46" s="3" customFormat="1" ht="4.5" customHeight="1" x14ac:dyDescent="0.35">
      <c r="A44" s="66"/>
      <c r="B44" s="56"/>
      <c r="C44" s="56"/>
      <c r="D44" s="56"/>
      <c r="E44" s="56"/>
      <c r="F44" s="56"/>
      <c r="G44" s="56"/>
      <c r="H44" s="56"/>
      <c r="I44" s="56"/>
      <c r="J44" s="56"/>
      <c r="K44" s="56"/>
      <c r="L44" s="56"/>
      <c r="M44" s="57"/>
      <c r="N44" s="57"/>
      <c r="O44" s="57"/>
      <c r="P44" s="57"/>
      <c r="Q44" s="57"/>
      <c r="R44" s="57"/>
      <c r="S44" s="57"/>
      <c r="T44" s="57"/>
      <c r="U44" s="57"/>
      <c r="V44" s="57"/>
      <c r="W44" s="57"/>
      <c r="X44" s="57"/>
      <c r="Y44" s="57"/>
      <c r="Z44" s="57"/>
      <c r="AA44" s="57"/>
      <c r="AB44" s="57"/>
      <c r="AC44" s="57"/>
      <c r="AD44" s="57"/>
      <c r="AE44" s="57"/>
      <c r="AF44" s="57"/>
      <c r="AG44" s="57"/>
      <c r="AH44" s="57"/>
      <c r="AI44" s="57"/>
      <c r="AJ44" s="57"/>
      <c r="AK44" s="30"/>
      <c r="AL44" s="2"/>
      <c r="AM44" s="2"/>
      <c r="AN44" s="2"/>
      <c r="AO44" s="2"/>
    </row>
    <row r="45" spans="1:46" s="3" customFormat="1" ht="16.5" customHeight="1" x14ac:dyDescent="0.35">
      <c r="A45" s="66"/>
      <c r="B45" s="389" t="s">
        <v>6</v>
      </c>
      <c r="C45" s="389"/>
      <c r="D45" s="389"/>
      <c r="E45" s="389"/>
      <c r="F45" s="389"/>
      <c r="G45" s="367"/>
      <c r="H45" s="368"/>
      <c r="I45" s="368"/>
      <c r="J45" s="368"/>
      <c r="K45" s="368"/>
      <c r="L45" s="368"/>
      <c r="M45" s="369"/>
      <c r="N45" s="57"/>
      <c r="O45" s="389" t="s">
        <v>26</v>
      </c>
      <c r="P45" s="389"/>
      <c r="Q45" s="389"/>
      <c r="R45" s="389"/>
      <c r="S45" s="389"/>
      <c r="T45" s="389"/>
      <c r="U45" s="389"/>
      <c r="V45" s="389"/>
      <c r="W45" s="389"/>
      <c r="X45" s="389"/>
      <c r="Y45" s="390"/>
      <c r="Z45" s="391"/>
      <c r="AA45" s="391"/>
      <c r="AB45" s="391"/>
      <c r="AC45" s="391"/>
      <c r="AD45" s="391"/>
      <c r="AE45" s="391"/>
      <c r="AF45" s="391"/>
      <c r="AG45" s="391"/>
      <c r="AH45" s="392" t="s">
        <v>18</v>
      </c>
      <c r="AI45" s="393"/>
      <c r="AJ45" s="57"/>
      <c r="AK45" s="30"/>
      <c r="AL45" s="2"/>
      <c r="AM45" s="2"/>
      <c r="AN45" s="2"/>
      <c r="AO45" s="2"/>
    </row>
    <row r="46" spans="1:46" s="3" customFormat="1" ht="4.5" customHeight="1" x14ac:dyDescent="0.35">
      <c r="A46" s="66"/>
      <c r="B46" s="56"/>
      <c r="C46" s="56"/>
      <c r="D46" s="56"/>
      <c r="E46" s="56"/>
      <c r="F46" s="56"/>
      <c r="G46" s="56"/>
      <c r="H46" s="56"/>
      <c r="I46" s="56"/>
      <c r="J46" s="56"/>
      <c r="K46" s="56"/>
      <c r="L46" s="56"/>
      <c r="M46" s="57"/>
      <c r="N46" s="57"/>
      <c r="O46" s="57"/>
      <c r="P46" s="57"/>
      <c r="Q46" s="57"/>
      <c r="R46" s="57"/>
      <c r="S46" s="57"/>
      <c r="T46" s="57"/>
      <c r="U46" s="57"/>
      <c r="V46" s="57"/>
      <c r="W46" s="57"/>
      <c r="X46" s="57"/>
      <c r="Y46" s="57"/>
      <c r="Z46" s="57"/>
      <c r="AA46" s="57"/>
      <c r="AB46" s="57"/>
      <c r="AC46" s="57"/>
      <c r="AD46" s="57"/>
      <c r="AE46" s="57"/>
      <c r="AF46" s="57"/>
      <c r="AG46" s="57"/>
      <c r="AH46" s="57"/>
      <c r="AI46" s="57"/>
      <c r="AJ46" s="57"/>
      <c r="AK46" s="30"/>
      <c r="AL46" s="2"/>
      <c r="AM46" s="2"/>
      <c r="AN46" s="2"/>
      <c r="AO46" s="2"/>
    </row>
    <row r="47" spans="1:46" s="3" customFormat="1" ht="15.75" customHeight="1" x14ac:dyDescent="0.35">
      <c r="A47" s="66"/>
      <c r="B47" s="389" t="s">
        <v>27</v>
      </c>
      <c r="C47" s="389"/>
      <c r="D47" s="389"/>
      <c r="E47" s="389"/>
      <c r="F47" s="389"/>
      <c r="G47" s="389"/>
      <c r="H47" s="389"/>
      <c r="I47" s="389"/>
      <c r="J47" s="403"/>
      <c r="K47" s="391"/>
      <c r="L47" s="391"/>
      <c r="M47" s="391"/>
      <c r="N47" s="391"/>
      <c r="O47" s="391"/>
      <c r="P47" s="391"/>
      <c r="Q47" s="391"/>
      <c r="R47" s="391"/>
      <c r="S47" s="391"/>
      <c r="T47" s="391"/>
      <c r="U47" s="391"/>
      <c r="V47" s="391"/>
      <c r="W47" s="391"/>
      <c r="X47" s="391"/>
      <c r="Y47" s="391"/>
      <c r="Z47" s="391"/>
      <c r="AA47" s="391"/>
      <c r="AB47" s="391"/>
      <c r="AC47" s="391"/>
      <c r="AD47" s="391"/>
      <c r="AE47" s="391"/>
      <c r="AF47" s="391"/>
      <c r="AG47" s="391"/>
      <c r="AH47" s="391"/>
      <c r="AI47" s="404"/>
      <c r="AJ47" s="57"/>
      <c r="AK47" s="30"/>
      <c r="AL47" s="2"/>
      <c r="AM47" s="2"/>
      <c r="AN47" s="2"/>
      <c r="AO47" s="2"/>
    </row>
    <row r="48" spans="1:46" s="3" customFormat="1" ht="4.5" customHeight="1" x14ac:dyDescent="0.35">
      <c r="A48" s="66"/>
      <c r="B48" s="56"/>
      <c r="C48" s="56"/>
      <c r="D48" s="56"/>
      <c r="E48" s="56"/>
      <c r="F48" s="56"/>
      <c r="G48" s="56"/>
      <c r="H48" s="56"/>
      <c r="I48" s="56"/>
      <c r="J48" s="58"/>
      <c r="K48" s="58"/>
      <c r="L48" s="58"/>
      <c r="M48" s="58"/>
      <c r="N48" s="58"/>
      <c r="O48" s="58"/>
      <c r="P48" s="58"/>
      <c r="Q48" s="58"/>
      <c r="R48" s="58"/>
      <c r="S48" s="58"/>
      <c r="T48" s="58"/>
      <c r="U48" s="58"/>
      <c r="V48" s="58"/>
      <c r="W48" s="58"/>
      <c r="X48" s="58"/>
      <c r="Y48" s="58"/>
      <c r="Z48" s="58"/>
      <c r="AA48" s="58"/>
      <c r="AB48" s="58"/>
      <c r="AC48" s="58"/>
      <c r="AD48" s="58"/>
      <c r="AE48" s="58"/>
      <c r="AF48" s="58"/>
      <c r="AG48" s="58"/>
      <c r="AH48" s="58"/>
      <c r="AI48" s="58"/>
      <c r="AJ48" s="57"/>
      <c r="AK48" s="30"/>
      <c r="AL48" s="2"/>
      <c r="AM48" s="2"/>
      <c r="AN48" s="2"/>
      <c r="AO48" s="2"/>
    </row>
    <row r="49" spans="1:37" ht="15" customHeight="1" x14ac:dyDescent="0.35">
      <c r="A49" s="66"/>
      <c r="B49" s="389" t="s">
        <v>9</v>
      </c>
      <c r="C49" s="389"/>
      <c r="D49" s="389"/>
      <c r="E49" s="407"/>
      <c r="F49" s="367"/>
      <c r="G49" s="368"/>
      <c r="H49" s="368"/>
      <c r="I49" s="368"/>
      <c r="J49" s="368"/>
      <c r="K49" s="369"/>
      <c r="L49" s="321" t="s">
        <v>10</v>
      </c>
      <c r="M49" s="321"/>
      <c r="N49" s="321"/>
      <c r="O49" s="367"/>
      <c r="P49" s="368"/>
      <c r="Q49" s="368"/>
      <c r="R49" s="368"/>
      <c r="S49" s="368"/>
      <c r="T49" s="368"/>
      <c r="U49" s="368"/>
      <c r="V49" s="368"/>
      <c r="W49" s="368"/>
      <c r="X49" s="369"/>
      <c r="Y49" s="321" t="s">
        <v>11</v>
      </c>
      <c r="Z49" s="321"/>
      <c r="AA49" s="321"/>
      <c r="AB49" s="367"/>
      <c r="AC49" s="368"/>
      <c r="AD49" s="368"/>
      <c r="AE49" s="368"/>
      <c r="AF49" s="368"/>
      <c r="AG49" s="368"/>
      <c r="AH49" s="368"/>
      <c r="AI49" s="369"/>
      <c r="AJ49" s="66"/>
    </row>
    <row r="50" spans="1:37" s="3" customFormat="1" ht="4.5" customHeight="1" x14ac:dyDescent="0.35">
      <c r="A50" s="66"/>
      <c r="B50" s="56"/>
      <c r="C50" s="56"/>
      <c r="D50" s="56"/>
      <c r="E50" s="56"/>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59"/>
      <c r="AI50" s="59"/>
      <c r="AJ50" s="66"/>
      <c r="AK50" s="85"/>
    </row>
    <row r="51" spans="1:37" s="3" customFormat="1" x14ac:dyDescent="0.35">
      <c r="A51" s="66"/>
      <c r="B51" s="389" t="s">
        <v>12</v>
      </c>
      <c r="C51" s="389"/>
      <c r="D51" s="389"/>
      <c r="E51" s="407"/>
      <c r="F51" s="421" t="e">
        <f>VLOOKUP(AB49,List!B:D,3,FALSE)</f>
        <v>#N/A</v>
      </c>
      <c r="G51" s="422"/>
      <c r="H51" s="367"/>
      <c r="I51" s="391"/>
      <c r="J51" s="391"/>
      <c r="K51" s="391"/>
      <c r="L51" s="391"/>
      <c r="M51" s="404"/>
      <c r="N51" s="66"/>
      <c r="O51" s="321" t="s">
        <v>7</v>
      </c>
      <c r="P51" s="321"/>
      <c r="Q51" s="321"/>
      <c r="R51" s="321"/>
      <c r="S51" s="321"/>
      <c r="T51" s="417" t="s">
        <v>28</v>
      </c>
      <c r="U51" s="418"/>
      <c r="V51" s="418"/>
      <c r="W51" s="418"/>
      <c r="X51" s="418"/>
      <c r="Y51" s="418"/>
      <c r="Z51" s="418"/>
      <c r="AA51" s="418"/>
      <c r="AB51" s="418"/>
      <c r="AC51" s="418"/>
      <c r="AD51" s="418"/>
      <c r="AE51" s="418"/>
      <c r="AF51" s="418"/>
      <c r="AG51" s="418"/>
      <c r="AH51" s="418"/>
      <c r="AI51" s="419"/>
      <c r="AJ51" s="66"/>
      <c r="AK51" s="85"/>
    </row>
    <row r="52" spans="1:37" s="15" customFormat="1" ht="7.25" customHeight="1" thickBot="1" x14ac:dyDescent="0.4">
      <c r="A52" s="66"/>
      <c r="B52" s="56"/>
      <c r="C52" s="56"/>
      <c r="D52" s="56"/>
      <c r="E52" s="56"/>
      <c r="F52" s="59"/>
      <c r="G52" s="67"/>
      <c r="H52" s="59"/>
      <c r="I52" s="67"/>
      <c r="J52" s="67"/>
      <c r="K52" s="67"/>
      <c r="L52" s="68"/>
      <c r="M52" s="68"/>
      <c r="N52" s="69"/>
      <c r="O52" s="60"/>
      <c r="P52" s="60"/>
      <c r="Q52" s="60"/>
      <c r="R52" s="60"/>
      <c r="S52" s="60"/>
      <c r="T52" s="70"/>
      <c r="U52" s="61"/>
      <c r="V52" s="61"/>
      <c r="W52" s="61"/>
      <c r="X52" s="61"/>
      <c r="Y52" s="61"/>
      <c r="Z52" s="62"/>
      <c r="AA52" s="62"/>
      <c r="AB52" s="62"/>
      <c r="AC52" s="62"/>
      <c r="AD52" s="62"/>
      <c r="AE52" s="62"/>
      <c r="AF52" s="62"/>
      <c r="AG52" s="62"/>
      <c r="AH52" s="62"/>
      <c r="AI52" s="62"/>
      <c r="AJ52" s="66"/>
      <c r="AK52" s="85"/>
    </row>
    <row r="53" spans="1:37" s="3" customFormat="1" ht="7.25" customHeight="1" x14ac:dyDescent="0.35">
      <c r="A53" s="63"/>
      <c r="B53" s="48"/>
      <c r="C53" s="48"/>
      <c r="D53" s="48"/>
      <c r="E53" s="48"/>
      <c r="F53" s="49"/>
      <c r="G53" s="49"/>
      <c r="H53" s="49"/>
      <c r="I53" s="49"/>
      <c r="J53" s="49"/>
      <c r="K53" s="49"/>
      <c r="L53" s="49"/>
      <c r="M53" s="49"/>
      <c r="N53" s="63"/>
      <c r="O53" s="49"/>
      <c r="P53" s="49"/>
      <c r="Q53" s="49"/>
      <c r="R53" s="49"/>
      <c r="S53" s="49"/>
      <c r="T53" s="71"/>
      <c r="U53" s="71"/>
      <c r="V53" s="71"/>
      <c r="W53" s="71"/>
      <c r="X53" s="71"/>
      <c r="Y53" s="71"/>
      <c r="Z53" s="71"/>
      <c r="AA53" s="71"/>
      <c r="AB53" s="71"/>
      <c r="AC53" s="71"/>
      <c r="AD53" s="71"/>
      <c r="AE53" s="71"/>
      <c r="AF53" s="71"/>
      <c r="AG53" s="71"/>
      <c r="AH53" s="71"/>
      <c r="AI53" s="71"/>
      <c r="AJ53" s="63"/>
      <c r="AK53" s="85"/>
    </row>
    <row r="54" spans="1:37" s="9" customFormat="1" x14ac:dyDescent="0.35">
      <c r="A54" s="72"/>
      <c r="B54" s="343" t="s">
        <v>29</v>
      </c>
      <c r="C54" s="343"/>
      <c r="D54" s="343"/>
      <c r="E54" s="343"/>
      <c r="F54" s="343"/>
      <c r="G54" s="343"/>
      <c r="H54" s="343"/>
      <c r="I54" s="343"/>
      <c r="J54" s="343"/>
      <c r="K54" s="343"/>
      <c r="L54" s="343"/>
      <c r="M54" s="367"/>
      <c r="N54" s="368"/>
      <c r="O54" s="368"/>
      <c r="P54" s="368"/>
      <c r="Q54" s="368"/>
      <c r="R54" s="369"/>
      <c r="S54" s="49"/>
      <c r="T54" s="49"/>
      <c r="U54" s="49"/>
      <c r="V54" s="49"/>
      <c r="W54" s="49"/>
      <c r="X54" s="49"/>
      <c r="Y54" s="49"/>
      <c r="Z54" s="49"/>
      <c r="AA54" s="49"/>
      <c r="AB54" s="49"/>
      <c r="AC54" s="49"/>
      <c r="AD54" s="49"/>
      <c r="AE54" s="49"/>
      <c r="AF54" s="49"/>
      <c r="AG54" s="49"/>
      <c r="AH54" s="49"/>
      <c r="AI54" s="49"/>
      <c r="AJ54" s="71"/>
      <c r="AK54" s="217"/>
    </row>
    <row r="55" spans="1:37" s="3" customFormat="1" ht="4.5" customHeight="1" x14ac:dyDescent="0.35">
      <c r="A55" s="63"/>
      <c r="B55" s="48"/>
      <c r="C55" s="48"/>
      <c r="D55" s="48"/>
      <c r="E55" s="48"/>
      <c r="F55" s="49"/>
      <c r="G55" s="49"/>
      <c r="H55" s="49"/>
      <c r="I55" s="49"/>
      <c r="J55" s="49"/>
      <c r="K55" s="49"/>
      <c r="L55" s="49"/>
      <c r="M55" s="49"/>
      <c r="N55" s="63"/>
      <c r="O55" s="49"/>
      <c r="P55" s="49"/>
      <c r="Q55" s="49"/>
      <c r="R55" s="49"/>
      <c r="S55" s="49"/>
      <c r="T55" s="71"/>
      <c r="U55" s="71"/>
      <c r="V55" s="71"/>
      <c r="W55" s="71"/>
      <c r="X55" s="71"/>
      <c r="Y55" s="71"/>
      <c r="Z55" s="71"/>
      <c r="AA55" s="71"/>
      <c r="AB55" s="71"/>
      <c r="AC55" s="71"/>
      <c r="AD55" s="71"/>
      <c r="AE55" s="71"/>
      <c r="AF55" s="71"/>
      <c r="AG55" s="71"/>
      <c r="AH55" s="71"/>
      <c r="AI55" s="71"/>
      <c r="AJ55" s="63"/>
      <c r="AK55" s="85"/>
    </row>
    <row r="56" spans="1:37" s="3" customFormat="1" ht="15" customHeight="1" x14ac:dyDescent="0.35">
      <c r="A56" s="63"/>
      <c r="B56" s="343" t="s">
        <v>30</v>
      </c>
      <c r="C56" s="343"/>
      <c r="D56" s="343"/>
      <c r="E56" s="343"/>
      <c r="F56" s="343"/>
      <c r="G56" s="343"/>
      <c r="H56" s="343"/>
      <c r="I56" s="343"/>
      <c r="J56" s="343"/>
      <c r="K56" s="343"/>
      <c r="L56" s="343"/>
      <c r="M56" s="343"/>
      <c r="N56" s="343"/>
      <c r="O56" s="343"/>
      <c r="P56" s="343"/>
      <c r="Q56" s="343"/>
      <c r="R56" s="343"/>
      <c r="S56" s="343"/>
      <c r="T56" s="343"/>
      <c r="U56" s="343"/>
      <c r="V56" s="63"/>
      <c r="W56" s="63"/>
      <c r="X56" s="63"/>
      <c r="Y56" s="71"/>
      <c r="Z56" s="71"/>
      <c r="AA56" s="71"/>
      <c r="AB56" s="71"/>
      <c r="AC56" s="71"/>
      <c r="AD56" s="71"/>
      <c r="AE56" s="71"/>
      <c r="AF56" s="71"/>
      <c r="AG56" s="71"/>
      <c r="AH56" s="71"/>
      <c r="AI56" s="71"/>
      <c r="AJ56" s="63"/>
      <c r="AK56" s="85"/>
    </row>
    <row r="57" spans="1:37" s="3" customFormat="1" ht="4.5" customHeight="1" x14ac:dyDescent="0.35">
      <c r="A57" s="63"/>
      <c r="B57" s="48"/>
      <c r="C57" s="48"/>
      <c r="D57" s="48"/>
      <c r="E57" s="48"/>
      <c r="F57" s="49"/>
      <c r="G57" s="49"/>
      <c r="H57" s="49"/>
      <c r="I57" s="49"/>
      <c r="J57" s="49"/>
      <c r="K57" s="49"/>
      <c r="L57" s="49"/>
      <c r="M57" s="49"/>
      <c r="N57" s="49"/>
      <c r="O57" s="49"/>
      <c r="P57" s="49"/>
      <c r="Q57" s="49"/>
      <c r="R57" s="49"/>
      <c r="S57" s="49"/>
      <c r="T57" s="49"/>
      <c r="U57" s="49"/>
      <c r="V57" s="49"/>
      <c r="W57" s="49"/>
      <c r="X57" s="49"/>
      <c r="Y57" s="71"/>
      <c r="Z57" s="71"/>
      <c r="AA57" s="71"/>
      <c r="AB57" s="71"/>
      <c r="AC57" s="71"/>
      <c r="AD57" s="71"/>
      <c r="AE57" s="71"/>
      <c r="AF57" s="71"/>
      <c r="AG57" s="71"/>
      <c r="AH57" s="71"/>
      <c r="AI57" s="71"/>
      <c r="AJ57" s="63"/>
      <c r="AK57" s="85"/>
    </row>
    <row r="58" spans="1:37" s="3" customFormat="1" ht="15" customHeight="1" x14ac:dyDescent="0.35">
      <c r="A58" s="63"/>
      <c r="B58" s="48"/>
      <c r="C58" s="48"/>
      <c r="D58" s="48"/>
      <c r="E58" s="48"/>
      <c r="F58" s="63"/>
      <c r="G58" s="63"/>
      <c r="H58" s="63"/>
      <c r="I58" s="63"/>
      <c r="J58" s="52"/>
      <c r="K58" s="52"/>
      <c r="L58" s="52"/>
      <c r="M58" s="52"/>
      <c r="N58" s="405" t="s">
        <v>31</v>
      </c>
      <c r="O58" s="392"/>
      <c r="P58" s="392"/>
      <c r="Q58" s="392"/>
      <c r="R58" s="392"/>
      <c r="S58" s="406"/>
      <c r="T58" s="405" t="s">
        <v>32</v>
      </c>
      <c r="U58" s="392"/>
      <c r="V58" s="392"/>
      <c r="W58" s="392"/>
      <c r="X58" s="392"/>
      <c r="Y58" s="392"/>
      <c r="Z58" s="392"/>
      <c r="AA58" s="392"/>
      <c r="AB58" s="392"/>
      <c r="AC58" s="392"/>
      <c r="AD58" s="406"/>
      <c r="AE58" s="73"/>
      <c r="AF58" s="415" t="s">
        <v>33</v>
      </c>
      <c r="AG58" s="415"/>
      <c r="AH58" s="415"/>
      <c r="AI58" s="415"/>
      <c r="AJ58" s="63"/>
      <c r="AK58" s="85"/>
    </row>
    <row r="59" spans="1:37" s="3" customFormat="1" ht="15" customHeight="1" x14ac:dyDescent="0.35">
      <c r="A59" s="63"/>
      <c r="B59" s="416" t="s">
        <v>34</v>
      </c>
      <c r="C59" s="416"/>
      <c r="D59" s="416"/>
      <c r="E59" s="416"/>
      <c r="F59" s="416"/>
      <c r="G59" s="416"/>
      <c r="H59" s="416"/>
      <c r="I59" s="416"/>
      <c r="J59" s="416"/>
      <c r="K59" s="416"/>
      <c r="L59" s="52"/>
      <c r="M59" s="33"/>
      <c r="N59" s="412"/>
      <c r="O59" s="413"/>
      <c r="P59" s="413"/>
      <c r="Q59" s="413"/>
      <c r="R59" s="413"/>
      <c r="S59" s="414"/>
      <c r="T59" s="408"/>
      <c r="U59" s="409"/>
      <c r="V59" s="409"/>
      <c r="W59" s="409"/>
      <c r="X59" s="409"/>
      <c r="Y59" s="409"/>
      <c r="Z59" s="409"/>
      <c r="AA59" s="409"/>
      <c r="AB59" s="409"/>
      <c r="AC59" s="409"/>
      <c r="AD59" s="410"/>
      <c r="AE59" s="74"/>
      <c r="AF59" s="411"/>
      <c r="AG59" s="411"/>
      <c r="AH59" s="411"/>
      <c r="AI59" s="411"/>
      <c r="AJ59" s="63"/>
      <c r="AK59" s="85"/>
    </row>
    <row r="60" spans="1:37" s="3" customFormat="1" ht="15" customHeight="1" x14ac:dyDescent="0.35">
      <c r="A60" s="63"/>
      <c r="B60" s="416" t="s">
        <v>35</v>
      </c>
      <c r="C60" s="416"/>
      <c r="D60" s="416"/>
      <c r="E60" s="416"/>
      <c r="F60" s="416"/>
      <c r="G60" s="416"/>
      <c r="H60" s="416"/>
      <c r="I60" s="416"/>
      <c r="J60" s="416"/>
      <c r="K60" s="416"/>
      <c r="L60" s="52"/>
      <c r="M60" s="33"/>
      <c r="N60" s="412"/>
      <c r="O60" s="413"/>
      <c r="P60" s="413"/>
      <c r="Q60" s="413"/>
      <c r="R60" s="413"/>
      <c r="S60" s="414"/>
      <c r="T60" s="408"/>
      <c r="U60" s="409"/>
      <c r="V60" s="409"/>
      <c r="W60" s="409"/>
      <c r="X60" s="409"/>
      <c r="Y60" s="409"/>
      <c r="Z60" s="409"/>
      <c r="AA60" s="409"/>
      <c r="AB60" s="409"/>
      <c r="AC60" s="409"/>
      <c r="AD60" s="410"/>
      <c r="AE60" s="73"/>
      <c r="AF60" s="411"/>
      <c r="AG60" s="411"/>
      <c r="AH60" s="411"/>
      <c r="AI60" s="411"/>
      <c r="AJ60" s="63"/>
      <c r="AK60" s="85"/>
    </row>
    <row r="61" spans="1:37" s="3" customFormat="1" ht="15" customHeight="1" x14ac:dyDescent="0.35">
      <c r="A61" s="63"/>
      <c r="B61" s="416" t="s">
        <v>36</v>
      </c>
      <c r="C61" s="416"/>
      <c r="D61" s="416"/>
      <c r="E61" s="416"/>
      <c r="F61" s="416"/>
      <c r="G61" s="416"/>
      <c r="H61" s="416"/>
      <c r="I61" s="416"/>
      <c r="J61" s="416"/>
      <c r="K61" s="416"/>
      <c r="L61" s="52"/>
      <c r="M61" s="33"/>
      <c r="N61" s="412"/>
      <c r="O61" s="413"/>
      <c r="P61" s="413"/>
      <c r="Q61" s="413"/>
      <c r="R61" s="413"/>
      <c r="S61" s="414"/>
      <c r="T61" s="408"/>
      <c r="U61" s="409"/>
      <c r="V61" s="409"/>
      <c r="W61" s="409"/>
      <c r="X61" s="409"/>
      <c r="Y61" s="409"/>
      <c r="Z61" s="409"/>
      <c r="AA61" s="409"/>
      <c r="AB61" s="409"/>
      <c r="AC61" s="409"/>
      <c r="AD61" s="410"/>
      <c r="AE61" s="73"/>
      <c r="AF61" s="411"/>
      <c r="AG61" s="411"/>
      <c r="AH61" s="411"/>
      <c r="AI61" s="411"/>
      <c r="AJ61" s="63"/>
      <c r="AK61" s="85"/>
    </row>
    <row r="62" spans="1:37" s="10" customFormat="1" ht="15" customHeight="1" x14ac:dyDescent="0.35">
      <c r="A62" s="63"/>
      <c r="B62" s="416" t="s">
        <v>37</v>
      </c>
      <c r="C62" s="416"/>
      <c r="D62" s="416"/>
      <c r="E62" s="416"/>
      <c r="F62" s="416"/>
      <c r="G62" s="416"/>
      <c r="H62" s="416"/>
      <c r="I62" s="416"/>
      <c r="J62" s="416"/>
      <c r="K62" s="416"/>
      <c r="L62" s="52"/>
      <c r="M62" s="33"/>
      <c r="N62" s="412"/>
      <c r="O62" s="413"/>
      <c r="P62" s="413"/>
      <c r="Q62" s="413"/>
      <c r="R62" s="413"/>
      <c r="S62" s="414"/>
      <c r="T62" s="408"/>
      <c r="U62" s="409"/>
      <c r="V62" s="409"/>
      <c r="W62" s="409"/>
      <c r="X62" s="409"/>
      <c r="Y62" s="409"/>
      <c r="Z62" s="409"/>
      <c r="AA62" s="409"/>
      <c r="AB62" s="409"/>
      <c r="AC62" s="409"/>
      <c r="AD62" s="410"/>
      <c r="AE62" s="73"/>
      <c r="AF62" s="411"/>
      <c r="AG62" s="411"/>
      <c r="AH62" s="411"/>
      <c r="AI62" s="411"/>
      <c r="AJ62" s="63"/>
      <c r="AK62" s="85"/>
    </row>
    <row r="63" spans="1:37" s="15" customFormat="1" ht="5" customHeight="1" x14ac:dyDescent="0.35">
      <c r="A63" s="63"/>
      <c r="B63" s="51"/>
      <c r="C63" s="51"/>
      <c r="D63" s="51"/>
      <c r="E63" s="51"/>
      <c r="F63" s="51"/>
      <c r="G63" s="51"/>
      <c r="H63" s="51"/>
      <c r="I63" s="51"/>
      <c r="J63" s="51"/>
      <c r="K63" s="51"/>
      <c r="L63" s="52"/>
      <c r="M63" s="52"/>
      <c r="N63" s="40"/>
      <c r="O63" s="40"/>
      <c r="P63" s="40"/>
      <c r="Q63" s="40"/>
      <c r="R63" s="40"/>
      <c r="S63" s="40"/>
      <c r="T63" s="41"/>
      <c r="U63" s="41"/>
      <c r="V63" s="41"/>
      <c r="W63" s="41"/>
      <c r="X63" s="41"/>
      <c r="Y63" s="41"/>
      <c r="Z63" s="41"/>
      <c r="AA63" s="41"/>
      <c r="AB63" s="41"/>
      <c r="AC63" s="41"/>
      <c r="AD63" s="41"/>
      <c r="AE63" s="73"/>
      <c r="AF63" s="74"/>
      <c r="AG63" s="74"/>
      <c r="AH63" s="74"/>
      <c r="AI63" s="74"/>
      <c r="AJ63" s="63"/>
      <c r="AK63" s="85"/>
    </row>
    <row r="64" spans="1:37" s="15" customFormat="1" ht="15" customHeight="1" x14ac:dyDescent="0.35">
      <c r="A64" s="63"/>
      <c r="B64" s="336" t="s">
        <v>38</v>
      </c>
      <c r="C64" s="336"/>
      <c r="D64" s="336"/>
      <c r="E64" s="336"/>
      <c r="F64" s="344"/>
      <c r="G64" s="345"/>
      <c r="H64" s="345"/>
      <c r="I64" s="345"/>
      <c r="J64" s="345"/>
      <c r="K64" s="345"/>
      <c r="L64" s="345"/>
      <c r="M64" s="345"/>
      <c r="N64" s="345"/>
      <c r="O64" s="345"/>
      <c r="P64" s="345"/>
      <c r="Q64" s="345"/>
      <c r="R64" s="345"/>
      <c r="S64" s="345"/>
      <c r="T64" s="345"/>
      <c r="U64" s="345"/>
      <c r="V64" s="345"/>
      <c r="W64" s="345"/>
      <c r="X64" s="345"/>
      <c r="Y64" s="345"/>
      <c r="Z64" s="345"/>
      <c r="AA64" s="345"/>
      <c r="AB64" s="345"/>
      <c r="AC64" s="345"/>
      <c r="AD64" s="345"/>
      <c r="AE64" s="345"/>
      <c r="AF64" s="345"/>
      <c r="AG64" s="345"/>
      <c r="AH64" s="345"/>
      <c r="AI64" s="346"/>
      <c r="AJ64" s="63"/>
      <c r="AK64" s="85"/>
    </row>
    <row r="65" spans="1:37" s="15" customFormat="1" ht="15" customHeight="1" x14ac:dyDescent="0.35">
      <c r="A65" s="63"/>
      <c r="B65" s="48"/>
      <c r="C65" s="48"/>
      <c r="D65" s="48"/>
      <c r="E65" s="48"/>
      <c r="F65" s="347"/>
      <c r="G65" s="348"/>
      <c r="H65" s="348"/>
      <c r="I65" s="348"/>
      <c r="J65" s="348"/>
      <c r="K65" s="348"/>
      <c r="L65" s="348"/>
      <c r="M65" s="348"/>
      <c r="N65" s="348"/>
      <c r="O65" s="348"/>
      <c r="P65" s="348"/>
      <c r="Q65" s="348"/>
      <c r="R65" s="348"/>
      <c r="S65" s="348"/>
      <c r="T65" s="348"/>
      <c r="U65" s="348"/>
      <c r="V65" s="348"/>
      <c r="W65" s="348"/>
      <c r="X65" s="348"/>
      <c r="Y65" s="348"/>
      <c r="Z65" s="348"/>
      <c r="AA65" s="348"/>
      <c r="AB65" s="348"/>
      <c r="AC65" s="348"/>
      <c r="AD65" s="348"/>
      <c r="AE65" s="348"/>
      <c r="AF65" s="348"/>
      <c r="AG65" s="348"/>
      <c r="AH65" s="348"/>
      <c r="AI65" s="349"/>
      <c r="AJ65" s="63"/>
      <c r="AK65" s="85"/>
    </row>
    <row r="66" spans="1:37" s="3" customFormat="1" ht="6.65" customHeight="1" x14ac:dyDescent="0.35">
      <c r="A66" s="63"/>
      <c r="B66" s="48"/>
      <c r="C66" s="48"/>
      <c r="D66" s="48"/>
      <c r="E66" s="48"/>
      <c r="F66" s="49"/>
      <c r="G66" s="49"/>
      <c r="H66" s="49"/>
      <c r="I66" s="49"/>
      <c r="J66" s="49"/>
      <c r="K66" s="49"/>
      <c r="L66" s="49"/>
      <c r="M66" s="49"/>
      <c r="N66" s="63"/>
      <c r="O66" s="49"/>
      <c r="P66" s="49"/>
      <c r="Q66" s="49"/>
      <c r="R66" s="49"/>
      <c r="S66" s="49"/>
      <c r="T66" s="71"/>
      <c r="U66" s="71"/>
      <c r="V66" s="71"/>
      <c r="W66" s="71"/>
      <c r="X66" s="71"/>
      <c r="Y66" s="71"/>
      <c r="Z66" s="71"/>
      <c r="AA66" s="71"/>
      <c r="AB66" s="71"/>
      <c r="AC66" s="71"/>
      <c r="AD66" s="71"/>
      <c r="AE66" s="71"/>
      <c r="AF66" s="71"/>
      <c r="AG66" s="71"/>
      <c r="AH66" s="71"/>
      <c r="AI66" s="71"/>
      <c r="AJ66" s="63"/>
      <c r="AK66" s="85"/>
    </row>
    <row r="67" spans="1:37" s="3" customFormat="1" ht="15.65" customHeight="1" x14ac:dyDescent="0.35">
      <c r="A67" s="63"/>
      <c r="B67" s="364" t="s">
        <v>39</v>
      </c>
      <c r="C67" s="365"/>
      <c r="D67" s="365"/>
      <c r="E67" s="365"/>
      <c r="F67" s="365"/>
      <c r="G67" s="365"/>
      <c r="H67" s="365"/>
      <c r="I67" s="365"/>
      <c r="J67" s="365"/>
      <c r="K67" s="365"/>
      <c r="L67" s="365"/>
      <c r="M67" s="365"/>
      <c r="N67" s="365"/>
      <c r="O67" s="365"/>
      <c r="P67" s="365"/>
      <c r="Q67" s="365"/>
      <c r="R67" s="365"/>
      <c r="S67" s="365"/>
      <c r="T67" s="365"/>
      <c r="U67" s="365"/>
      <c r="V67" s="365"/>
      <c r="W67" s="365"/>
      <c r="X67" s="365"/>
      <c r="Y67" s="365"/>
      <c r="Z67" s="365"/>
      <c r="AA67" s="365"/>
      <c r="AB67" s="365"/>
      <c r="AC67" s="365"/>
      <c r="AD67" s="365"/>
      <c r="AE67" s="365"/>
      <c r="AF67" s="365"/>
      <c r="AG67" s="365"/>
      <c r="AH67" s="365"/>
      <c r="AI67" s="366"/>
      <c r="AJ67" s="63"/>
      <c r="AK67" s="85"/>
    </row>
    <row r="68" spans="1:37" s="3" customFormat="1" ht="6" customHeight="1" x14ac:dyDescent="0.35">
      <c r="A68" s="63"/>
      <c r="B68" s="48"/>
      <c r="C68" s="48"/>
      <c r="D68" s="48"/>
      <c r="E68" s="48"/>
      <c r="F68" s="49"/>
      <c r="G68" s="49"/>
      <c r="H68" s="49"/>
      <c r="I68" s="49"/>
      <c r="J68" s="49"/>
      <c r="K68" s="49"/>
      <c r="L68" s="49"/>
      <c r="M68" s="49"/>
      <c r="N68" s="63"/>
      <c r="O68" s="49"/>
      <c r="P68" s="49"/>
      <c r="Q68" s="49"/>
      <c r="R68" s="49"/>
      <c r="S68" s="49"/>
      <c r="T68" s="71"/>
      <c r="U68" s="71"/>
      <c r="V68" s="71"/>
      <c r="W68" s="71"/>
      <c r="X68" s="71"/>
      <c r="Y68" s="71"/>
      <c r="Z68" s="71"/>
      <c r="AA68" s="71"/>
      <c r="AB68" s="71"/>
      <c r="AC68" s="71"/>
      <c r="AD68" s="71"/>
      <c r="AE68" s="71"/>
      <c r="AF68" s="71"/>
      <c r="AG68" s="71"/>
      <c r="AH68" s="71"/>
      <c r="AI68" s="71"/>
      <c r="AJ68" s="63"/>
      <c r="AK68" s="85"/>
    </row>
    <row r="69" spans="1:37" s="3" customFormat="1" ht="23" customHeight="1" x14ac:dyDescent="0.35">
      <c r="A69" s="63"/>
      <c r="B69" s="440" t="s">
        <v>40</v>
      </c>
      <c r="C69" s="440"/>
      <c r="D69" s="440"/>
      <c r="E69" s="440"/>
      <c r="F69" s="440"/>
      <c r="G69" s="440"/>
      <c r="H69" s="440"/>
      <c r="I69" s="440"/>
      <c r="J69" s="440"/>
      <c r="K69" s="440"/>
      <c r="L69" s="52"/>
      <c r="M69" s="441"/>
      <c r="N69" s="442"/>
      <c r="O69" s="442"/>
      <c r="P69" s="442"/>
      <c r="Q69" s="442"/>
      <c r="R69" s="442"/>
      <c r="S69" s="442"/>
      <c r="T69" s="442"/>
      <c r="U69" s="442"/>
      <c r="V69" s="442"/>
      <c r="W69" s="442"/>
      <c r="X69" s="442"/>
      <c r="Y69" s="442"/>
      <c r="Z69" s="442"/>
      <c r="AA69" s="442"/>
      <c r="AB69" s="442"/>
      <c r="AC69" s="442"/>
      <c r="AD69" s="442"/>
      <c r="AE69" s="442"/>
      <c r="AF69" s="442"/>
      <c r="AG69" s="442"/>
      <c r="AH69" s="442"/>
      <c r="AI69" s="443"/>
      <c r="AJ69" s="63"/>
      <c r="AK69" s="85"/>
    </row>
    <row r="70" spans="1:37" s="3" customFormat="1" ht="23" customHeight="1" x14ac:dyDescent="0.35">
      <c r="A70" s="63"/>
      <c r="B70" s="440"/>
      <c r="C70" s="440"/>
      <c r="D70" s="440"/>
      <c r="E70" s="440"/>
      <c r="F70" s="440"/>
      <c r="G70" s="440"/>
      <c r="H70" s="440"/>
      <c r="I70" s="440"/>
      <c r="J70" s="440"/>
      <c r="K70" s="440"/>
      <c r="L70" s="52"/>
      <c r="M70" s="444"/>
      <c r="N70" s="445"/>
      <c r="O70" s="445"/>
      <c r="P70" s="445"/>
      <c r="Q70" s="445"/>
      <c r="R70" s="445"/>
      <c r="S70" s="445"/>
      <c r="T70" s="445"/>
      <c r="U70" s="445"/>
      <c r="V70" s="445"/>
      <c r="W70" s="445"/>
      <c r="X70" s="445"/>
      <c r="Y70" s="445"/>
      <c r="Z70" s="445"/>
      <c r="AA70" s="445"/>
      <c r="AB70" s="445"/>
      <c r="AC70" s="445"/>
      <c r="AD70" s="445"/>
      <c r="AE70" s="445"/>
      <c r="AF70" s="445"/>
      <c r="AG70" s="445"/>
      <c r="AH70" s="445"/>
      <c r="AI70" s="446"/>
      <c r="AJ70" s="63"/>
      <c r="AK70" s="85"/>
    </row>
    <row r="71" spans="1:37" s="3" customFormat="1" ht="7.5" customHeight="1" x14ac:dyDescent="0.35">
      <c r="A71" s="63"/>
      <c r="B71" s="48"/>
      <c r="C71" s="48"/>
      <c r="D71" s="48"/>
      <c r="E71" s="48"/>
      <c r="F71" s="49"/>
      <c r="G71" s="49"/>
      <c r="H71" s="49"/>
      <c r="I71" s="49"/>
      <c r="J71" s="49"/>
      <c r="K71" s="49"/>
      <c r="L71" s="49"/>
      <c r="M71" s="49"/>
      <c r="N71" s="63"/>
      <c r="O71" s="49"/>
      <c r="P71" s="49"/>
      <c r="Q71" s="49"/>
      <c r="R71" s="49"/>
      <c r="S71" s="49"/>
      <c r="T71" s="71"/>
      <c r="U71" s="71"/>
      <c r="V71" s="71"/>
      <c r="W71" s="71"/>
      <c r="X71" s="71"/>
      <c r="Y71" s="71"/>
      <c r="Z71" s="71"/>
      <c r="AA71" s="71"/>
      <c r="AB71" s="71"/>
      <c r="AC71" s="71"/>
      <c r="AD71" s="71"/>
      <c r="AE71" s="71"/>
      <c r="AF71" s="71"/>
      <c r="AG71" s="71"/>
      <c r="AH71" s="71"/>
      <c r="AI71" s="71"/>
      <c r="AJ71" s="63"/>
      <c r="AK71" s="85"/>
    </row>
    <row r="72" spans="1:37" s="3" customFormat="1" ht="15" customHeight="1" x14ac:dyDescent="0.35">
      <c r="A72" s="63"/>
      <c r="B72" s="343" t="s">
        <v>41</v>
      </c>
      <c r="C72" s="343"/>
      <c r="D72" s="343"/>
      <c r="E72" s="343"/>
      <c r="F72" s="343"/>
      <c r="G72" s="343"/>
      <c r="H72" s="343"/>
      <c r="I72" s="343"/>
      <c r="J72" s="394"/>
      <c r="K72" s="395"/>
      <c r="L72" s="395"/>
      <c r="M72" s="395"/>
      <c r="N72" s="396"/>
      <c r="O72" s="63"/>
      <c r="P72" s="52"/>
      <c r="Q72" s="436" t="s">
        <v>42</v>
      </c>
      <c r="R72" s="436"/>
      <c r="S72" s="436"/>
      <c r="T72" s="436"/>
      <c r="U72" s="436"/>
      <c r="V72" s="436"/>
      <c r="W72" s="436"/>
      <c r="X72" s="436"/>
      <c r="Y72" s="436"/>
      <c r="Z72" s="436"/>
      <c r="AA72" s="436"/>
      <c r="AB72" s="436"/>
      <c r="AC72" s="436"/>
      <c r="AD72" s="436"/>
      <c r="AE72" s="436"/>
      <c r="AF72" s="436"/>
      <c r="AG72" s="436"/>
      <c r="AH72" s="436"/>
      <c r="AI72" s="436"/>
      <c r="AJ72" s="63"/>
      <c r="AK72" s="85"/>
    </row>
    <row r="73" spans="1:37" s="15" customFormat="1" ht="7.5" customHeight="1" x14ac:dyDescent="0.35">
      <c r="A73" s="63"/>
      <c r="B73" s="176"/>
      <c r="C73" s="176"/>
      <c r="D73" s="176"/>
      <c r="E73" s="176"/>
      <c r="F73" s="177"/>
      <c r="G73" s="177"/>
      <c r="H73" s="177"/>
      <c r="I73" s="177"/>
      <c r="J73" s="177"/>
      <c r="K73" s="177"/>
      <c r="L73" s="177"/>
      <c r="M73" s="177"/>
      <c r="N73" s="63"/>
      <c r="O73" s="177"/>
      <c r="P73" s="177"/>
      <c r="Q73" s="177"/>
      <c r="R73" s="177"/>
      <c r="S73" s="177"/>
      <c r="T73" s="180"/>
      <c r="U73" s="180"/>
      <c r="V73" s="180"/>
      <c r="W73" s="180"/>
      <c r="X73" s="180"/>
      <c r="Y73" s="180"/>
      <c r="Z73" s="180"/>
      <c r="AA73" s="180"/>
      <c r="AB73" s="180"/>
      <c r="AC73" s="180"/>
      <c r="AD73" s="180"/>
      <c r="AE73" s="180"/>
      <c r="AF73" s="180"/>
      <c r="AG73" s="180"/>
      <c r="AH73" s="180"/>
      <c r="AI73" s="180"/>
      <c r="AJ73" s="63"/>
      <c r="AK73" s="85"/>
    </row>
    <row r="74" spans="1:37" s="3" customFormat="1" ht="14.25" customHeight="1" x14ac:dyDescent="0.35">
      <c r="A74" s="63"/>
      <c r="B74" s="367"/>
      <c r="C74" s="368"/>
      <c r="D74" s="368"/>
      <c r="E74" s="368"/>
      <c r="F74" s="368"/>
      <c r="G74" s="368"/>
      <c r="H74" s="368"/>
      <c r="I74" s="368"/>
      <c r="J74" s="368"/>
      <c r="K74" s="369"/>
      <c r="L74" s="52"/>
      <c r="M74" s="52"/>
      <c r="N74" s="367"/>
      <c r="O74" s="368"/>
      <c r="P74" s="368"/>
      <c r="Q74" s="368"/>
      <c r="R74" s="368"/>
      <c r="S74" s="368"/>
      <c r="T74" s="368"/>
      <c r="U74" s="368"/>
      <c r="V74" s="368"/>
      <c r="W74" s="369"/>
      <c r="X74" s="71"/>
      <c r="Y74" s="71"/>
      <c r="Z74" s="429"/>
      <c r="AA74" s="430"/>
      <c r="AB74" s="430"/>
      <c r="AC74" s="430"/>
      <c r="AD74" s="430"/>
      <c r="AE74" s="430"/>
      <c r="AF74" s="430"/>
      <c r="AG74" s="430"/>
      <c r="AH74" s="430"/>
      <c r="AI74" s="431"/>
      <c r="AJ74" s="63"/>
      <c r="AK74" s="85"/>
    </row>
    <row r="75" spans="1:37" s="3" customFormat="1" ht="3.65" customHeight="1" x14ac:dyDescent="0.35">
      <c r="A75" s="63"/>
      <c r="B75" s="48"/>
      <c r="C75" s="48"/>
      <c r="D75" s="48"/>
      <c r="E75" s="48"/>
      <c r="F75" s="49"/>
      <c r="G75" s="49"/>
      <c r="H75" s="49"/>
      <c r="I75" s="49"/>
      <c r="J75" s="49"/>
      <c r="K75" s="49"/>
      <c r="L75" s="49"/>
      <c r="M75" s="49"/>
      <c r="N75" s="63"/>
      <c r="O75" s="49"/>
      <c r="P75" s="49"/>
      <c r="Q75" s="49"/>
      <c r="R75" s="49"/>
      <c r="S75" s="49"/>
      <c r="T75" s="71"/>
      <c r="U75" s="71"/>
      <c r="V75" s="71"/>
      <c r="W75" s="71"/>
      <c r="X75" s="71"/>
      <c r="Y75" s="71"/>
      <c r="Z75" s="71"/>
      <c r="AA75" s="71"/>
      <c r="AB75" s="71"/>
      <c r="AC75" s="71"/>
      <c r="AD75" s="71"/>
      <c r="AE75" s="71"/>
      <c r="AF75" s="71"/>
      <c r="AG75" s="71"/>
      <c r="AH75" s="71"/>
      <c r="AI75" s="71"/>
      <c r="AJ75" s="63"/>
      <c r="AK75" s="85"/>
    </row>
    <row r="76" spans="1:37" s="3" customFormat="1" ht="15" customHeight="1" x14ac:dyDescent="0.35">
      <c r="A76" s="63"/>
      <c r="B76" s="343" t="s">
        <v>43</v>
      </c>
      <c r="C76" s="343"/>
      <c r="D76" s="343"/>
      <c r="E76" s="343"/>
      <c r="F76" s="343"/>
      <c r="G76" s="343"/>
      <c r="H76" s="343"/>
      <c r="I76" s="343"/>
      <c r="J76" s="343"/>
      <c r="K76" s="343"/>
      <c r="L76" s="343"/>
      <c r="M76" s="343"/>
      <c r="N76" s="343"/>
      <c r="O76" s="343"/>
      <c r="P76" s="343"/>
      <c r="Q76" s="343"/>
      <c r="R76" s="49"/>
      <c r="S76" s="49"/>
      <c r="T76" s="71"/>
      <c r="U76" s="71"/>
      <c r="V76" s="71"/>
      <c r="W76" s="71"/>
      <c r="X76" s="71"/>
      <c r="Y76" s="71"/>
      <c r="Z76" s="71"/>
      <c r="AA76" s="71"/>
      <c r="AB76" s="71"/>
      <c r="AC76" s="71"/>
      <c r="AD76" s="71"/>
      <c r="AE76" s="71"/>
      <c r="AF76" s="71"/>
      <c r="AG76" s="71"/>
      <c r="AH76" s="71"/>
      <c r="AI76" s="71"/>
      <c r="AJ76" s="63"/>
      <c r="AK76" s="85"/>
    </row>
    <row r="77" spans="1:37" s="3" customFormat="1" ht="5" customHeight="1" x14ac:dyDescent="0.35">
      <c r="A77" s="63"/>
      <c r="B77" s="48"/>
      <c r="C77" s="48"/>
      <c r="D77" s="48"/>
      <c r="E77" s="48"/>
      <c r="F77" s="48"/>
      <c r="G77" s="48"/>
      <c r="H77" s="48"/>
      <c r="I77" s="48"/>
      <c r="J77" s="48"/>
      <c r="K77" s="48"/>
      <c r="L77" s="48"/>
      <c r="M77" s="48"/>
      <c r="N77" s="48"/>
      <c r="O77" s="49"/>
      <c r="P77" s="49"/>
      <c r="Q77" s="49"/>
      <c r="R77" s="49"/>
      <c r="S77" s="49"/>
      <c r="T77" s="71"/>
      <c r="U77" s="71"/>
      <c r="V77" s="71"/>
      <c r="W77" s="71"/>
      <c r="X77" s="71"/>
      <c r="Y77" s="71"/>
      <c r="Z77" s="71"/>
      <c r="AA77" s="71"/>
      <c r="AB77" s="71"/>
      <c r="AC77" s="71"/>
      <c r="AD77" s="71"/>
      <c r="AE77" s="71"/>
      <c r="AF77" s="71"/>
      <c r="AG77" s="71"/>
      <c r="AH77" s="71"/>
      <c r="AI77" s="71"/>
      <c r="AJ77" s="63"/>
      <c r="AK77" s="85"/>
    </row>
    <row r="78" spans="1:37" s="3" customFormat="1" ht="15" customHeight="1" x14ac:dyDescent="0.35">
      <c r="A78" s="63"/>
      <c r="B78" s="63"/>
      <c r="C78" s="352" t="s">
        <v>44</v>
      </c>
      <c r="D78" s="352"/>
      <c r="E78" s="352"/>
      <c r="F78" s="352"/>
      <c r="G78" s="352"/>
      <c r="H78" s="352"/>
      <c r="I78" s="352"/>
      <c r="J78" s="352"/>
      <c r="K78" s="352"/>
      <c r="L78" s="352"/>
      <c r="M78" s="352"/>
      <c r="N78" s="352"/>
      <c r="O78" s="352"/>
      <c r="P78" s="352" t="s">
        <v>11</v>
      </c>
      <c r="Q78" s="352"/>
      <c r="R78" s="352"/>
      <c r="S78" s="352"/>
      <c r="T78" s="352"/>
      <c r="U78" s="352"/>
      <c r="V78" s="352"/>
      <c r="W78" s="435" t="s">
        <v>45</v>
      </c>
      <c r="X78" s="435"/>
      <c r="Y78" s="435"/>
      <c r="Z78" s="435"/>
      <c r="AA78" s="435"/>
      <c r="AB78" s="435"/>
      <c r="AC78" s="435"/>
      <c r="AD78" s="435"/>
      <c r="AE78" s="435"/>
      <c r="AF78" s="435"/>
      <c r="AG78" s="435"/>
      <c r="AH78" s="435"/>
      <c r="AI78" s="435"/>
      <c r="AJ78" s="63"/>
      <c r="AK78" s="85"/>
    </row>
    <row r="79" spans="1:37" s="3" customFormat="1" x14ac:dyDescent="0.35">
      <c r="A79" s="63"/>
      <c r="B79" s="48" t="s">
        <v>46</v>
      </c>
      <c r="C79" s="350"/>
      <c r="D79" s="350"/>
      <c r="E79" s="350"/>
      <c r="F79" s="350"/>
      <c r="G79" s="350"/>
      <c r="H79" s="350"/>
      <c r="I79" s="350"/>
      <c r="J79" s="350"/>
      <c r="K79" s="350"/>
      <c r="L79" s="350"/>
      <c r="M79" s="350"/>
      <c r="N79" s="350"/>
      <c r="O79" s="350"/>
      <c r="P79" s="350"/>
      <c r="Q79" s="350"/>
      <c r="R79" s="350"/>
      <c r="S79" s="350"/>
      <c r="T79" s="350"/>
      <c r="U79" s="350"/>
      <c r="V79" s="350"/>
      <c r="W79" s="432"/>
      <c r="X79" s="433"/>
      <c r="Y79" s="433"/>
      <c r="Z79" s="433"/>
      <c r="AA79" s="433"/>
      <c r="AB79" s="433"/>
      <c r="AC79" s="433"/>
      <c r="AD79" s="433"/>
      <c r="AE79" s="433"/>
      <c r="AF79" s="433"/>
      <c r="AG79" s="433"/>
      <c r="AH79" s="433"/>
      <c r="AI79" s="434"/>
      <c r="AJ79" s="63"/>
      <c r="AK79" s="85"/>
    </row>
    <row r="80" spans="1:37" s="3" customFormat="1" x14ac:dyDescent="0.35">
      <c r="A80" s="63"/>
      <c r="B80" s="48" t="s">
        <v>47</v>
      </c>
      <c r="C80" s="350"/>
      <c r="D80" s="350"/>
      <c r="E80" s="350"/>
      <c r="F80" s="350"/>
      <c r="G80" s="350"/>
      <c r="H80" s="350"/>
      <c r="I80" s="350"/>
      <c r="J80" s="350"/>
      <c r="K80" s="350"/>
      <c r="L80" s="350"/>
      <c r="M80" s="350"/>
      <c r="N80" s="350"/>
      <c r="O80" s="350"/>
      <c r="P80" s="350"/>
      <c r="Q80" s="350"/>
      <c r="R80" s="350"/>
      <c r="S80" s="350"/>
      <c r="T80" s="350"/>
      <c r="U80" s="350"/>
      <c r="V80" s="350"/>
      <c r="W80" s="432"/>
      <c r="X80" s="433"/>
      <c r="Y80" s="433"/>
      <c r="Z80" s="433"/>
      <c r="AA80" s="433"/>
      <c r="AB80" s="433"/>
      <c r="AC80" s="433"/>
      <c r="AD80" s="433"/>
      <c r="AE80" s="433"/>
      <c r="AF80" s="433"/>
      <c r="AG80" s="433"/>
      <c r="AH80" s="433"/>
      <c r="AI80" s="434"/>
      <c r="AJ80" s="63"/>
      <c r="AK80" s="85"/>
    </row>
    <row r="81" spans="1:37" s="3" customFormat="1" x14ac:dyDescent="0.35">
      <c r="A81" s="63"/>
      <c r="B81" s="48" t="s">
        <v>48</v>
      </c>
      <c r="C81" s="350"/>
      <c r="D81" s="350"/>
      <c r="E81" s="350"/>
      <c r="F81" s="350"/>
      <c r="G81" s="350"/>
      <c r="H81" s="350"/>
      <c r="I81" s="350"/>
      <c r="J81" s="350"/>
      <c r="K81" s="350"/>
      <c r="L81" s="350"/>
      <c r="M81" s="350"/>
      <c r="N81" s="350"/>
      <c r="O81" s="350"/>
      <c r="P81" s="350"/>
      <c r="Q81" s="350"/>
      <c r="R81" s="350"/>
      <c r="S81" s="350"/>
      <c r="T81" s="350"/>
      <c r="U81" s="350"/>
      <c r="V81" s="350"/>
      <c r="W81" s="432"/>
      <c r="X81" s="433"/>
      <c r="Y81" s="433"/>
      <c r="Z81" s="433"/>
      <c r="AA81" s="433"/>
      <c r="AB81" s="433"/>
      <c r="AC81" s="433"/>
      <c r="AD81" s="433"/>
      <c r="AE81" s="433"/>
      <c r="AF81" s="433"/>
      <c r="AG81" s="433"/>
      <c r="AH81" s="433"/>
      <c r="AI81" s="434"/>
      <c r="AJ81" s="63"/>
      <c r="AK81" s="85"/>
    </row>
    <row r="82" spans="1:37" s="3" customFormat="1" ht="5" customHeight="1" x14ac:dyDescent="0.35">
      <c r="A82" s="63"/>
      <c r="B82" s="48"/>
      <c r="C82" s="48"/>
      <c r="D82" s="48"/>
      <c r="E82" s="48"/>
      <c r="F82" s="48"/>
      <c r="G82" s="48"/>
      <c r="H82" s="48"/>
      <c r="I82" s="48"/>
      <c r="J82" s="48"/>
      <c r="K82" s="48"/>
      <c r="L82" s="48"/>
      <c r="M82" s="48"/>
      <c r="N82" s="48"/>
      <c r="O82" s="49"/>
      <c r="P82" s="49"/>
      <c r="Q82" s="49"/>
      <c r="R82" s="49"/>
      <c r="S82" s="49"/>
      <c r="T82" s="71"/>
      <c r="U82" s="71"/>
      <c r="V82" s="71"/>
      <c r="W82" s="71"/>
      <c r="X82" s="71"/>
      <c r="Y82" s="71"/>
      <c r="Z82" s="71"/>
      <c r="AA82" s="71"/>
      <c r="AB82" s="71"/>
      <c r="AC82" s="71"/>
      <c r="AD82" s="71"/>
      <c r="AE82" s="71"/>
      <c r="AF82" s="71"/>
      <c r="AG82" s="71"/>
      <c r="AH82" s="71"/>
      <c r="AI82" s="71"/>
      <c r="AJ82" s="63"/>
      <c r="AK82" s="85"/>
    </row>
    <row r="83" spans="1:37" s="3" customFormat="1" ht="14.4" customHeight="1" x14ac:dyDescent="0.35">
      <c r="A83" s="63"/>
      <c r="B83" s="343" t="s">
        <v>49</v>
      </c>
      <c r="C83" s="343"/>
      <c r="D83" s="343"/>
      <c r="E83" s="343"/>
      <c r="F83" s="343"/>
      <c r="G83" s="343"/>
      <c r="H83" s="343"/>
      <c r="I83" s="343"/>
      <c r="J83" s="343"/>
      <c r="K83" s="343"/>
      <c r="L83" s="343"/>
      <c r="M83" s="343"/>
      <c r="N83" s="343"/>
      <c r="O83" s="343"/>
      <c r="P83" s="343"/>
      <c r="Q83" s="343"/>
      <c r="R83" s="343"/>
      <c r="S83" s="343"/>
      <c r="T83" s="71"/>
      <c r="U83" s="71"/>
      <c r="V83" s="71"/>
      <c r="W83" s="71"/>
      <c r="X83" s="71"/>
      <c r="Y83" s="71"/>
      <c r="Z83" s="71"/>
      <c r="AA83" s="71"/>
      <c r="AB83" s="71"/>
      <c r="AC83" s="71"/>
      <c r="AD83" s="71"/>
      <c r="AE83" s="71"/>
      <c r="AF83" s="71"/>
      <c r="AG83" s="71"/>
      <c r="AH83" s="71"/>
      <c r="AI83" s="71"/>
      <c r="AJ83" s="63"/>
      <c r="AK83" s="85"/>
    </row>
    <row r="84" spans="1:37" s="3" customFormat="1" ht="2.4" customHeight="1" x14ac:dyDescent="0.35">
      <c r="A84" s="63"/>
      <c r="B84" s="48"/>
      <c r="C84" s="48"/>
      <c r="D84" s="48"/>
      <c r="E84" s="48"/>
      <c r="F84" s="49"/>
      <c r="G84" s="49"/>
      <c r="H84" s="49"/>
      <c r="I84" s="49"/>
      <c r="J84" s="49"/>
      <c r="K84" s="49"/>
      <c r="L84" s="49"/>
      <c r="M84" s="49"/>
      <c r="N84" s="63"/>
      <c r="O84" s="49"/>
      <c r="P84" s="49"/>
      <c r="Q84" s="49"/>
      <c r="R84" s="49"/>
      <c r="S84" s="49"/>
      <c r="T84" s="71"/>
      <c r="U84" s="71"/>
      <c r="V84" s="71"/>
      <c r="W84" s="71"/>
      <c r="X84" s="71"/>
      <c r="Y84" s="71"/>
      <c r="Z84" s="71"/>
      <c r="AA84" s="71"/>
      <c r="AB84" s="71"/>
      <c r="AC84" s="71"/>
      <c r="AD84" s="71"/>
      <c r="AE84" s="71"/>
      <c r="AF84" s="71"/>
      <c r="AG84" s="71"/>
      <c r="AH84" s="71"/>
      <c r="AI84" s="71"/>
      <c r="AJ84" s="63"/>
      <c r="AK84" s="85"/>
    </row>
    <row r="85" spans="1:37" s="3" customFormat="1" ht="15" customHeight="1" x14ac:dyDescent="0.35">
      <c r="A85" s="63"/>
      <c r="B85" s="48"/>
      <c r="C85" s="48"/>
      <c r="D85" s="48"/>
      <c r="E85" s="48"/>
      <c r="F85" s="49"/>
      <c r="G85" s="49"/>
      <c r="H85" s="423" t="s">
        <v>50</v>
      </c>
      <c r="I85" s="424"/>
      <c r="J85" s="424"/>
      <c r="K85" s="424"/>
      <c r="L85" s="424"/>
      <c r="M85" s="424"/>
      <c r="N85" s="424"/>
      <c r="O85" s="424"/>
      <c r="P85" s="424"/>
      <c r="Q85" s="424"/>
      <c r="R85" s="424"/>
      <c r="S85" s="424"/>
      <c r="T85" s="424"/>
      <c r="U85" s="425"/>
      <c r="V85" s="352" t="s">
        <v>51</v>
      </c>
      <c r="W85" s="352"/>
      <c r="X85" s="352"/>
      <c r="Y85" s="352"/>
      <c r="Z85" s="352"/>
      <c r="AA85" s="352"/>
      <c r="AB85" s="352"/>
      <c r="AC85" s="352"/>
      <c r="AD85" s="352"/>
      <c r="AE85" s="352"/>
      <c r="AF85" s="352"/>
      <c r="AG85" s="352"/>
      <c r="AH85" s="352"/>
      <c r="AI85" s="352"/>
      <c r="AJ85" s="63"/>
      <c r="AK85" s="85"/>
    </row>
    <row r="86" spans="1:37" s="12" customFormat="1" ht="9" customHeight="1" x14ac:dyDescent="0.35">
      <c r="A86" s="63"/>
      <c r="B86" s="48"/>
      <c r="C86" s="48"/>
      <c r="D86" s="48"/>
      <c r="E86" s="48"/>
      <c r="F86" s="49"/>
      <c r="G86" s="49"/>
      <c r="H86" s="426"/>
      <c r="I86" s="427"/>
      <c r="J86" s="427"/>
      <c r="K86" s="427"/>
      <c r="L86" s="427"/>
      <c r="M86" s="427"/>
      <c r="N86" s="427"/>
      <c r="O86" s="427"/>
      <c r="P86" s="427"/>
      <c r="Q86" s="427"/>
      <c r="R86" s="427"/>
      <c r="S86" s="427"/>
      <c r="T86" s="427"/>
      <c r="U86" s="428"/>
      <c r="V86" s="50"/>
      <c r="W86" s="437" t="s">
        <v>44</v>
      </c>
      <c r="X86" s="438"/>
      <c r="Y86" s="438"/>
      <c r="Z86" s="438"/>
      <c r="AA86" s="438"/>
      <c r="AB86" s="438"/>
      <c r="AC86" s="438"/>
      <c r="AD86" s="438"/>
      <c r="AE86" s="439"/>
      <c r="AF86" s="447" t="s">
        <v>11</v>
      </c>
      <c r="AG86" s="447"/>
      <c r="AH86" s="447"/>
      <c r="AI86" s="447"/>
      <c r="AJ86" s="63"/>
      <c r="AK86" s="85"/>
    </row>
    <row r="87" spans="1:37" s="3" customFormat="1" ht="14.4" customHeight="1" x14ac:dyDescent="0.35">
      <c r="A87" s="63"/>
      <c r="B87" s="423" t="s">
        <v>52</v>
      </c>
      <c r="C87" s="424"/>
      <c r="D87" s="424"/>
      <c r="E87" s="424"/>
      <c r="F87" s="424"/>
      <c r="G87" s="425"/>
      <c r="H87" s="350"/>
      <c r="I87" s="350"/>
      <c r="J87" s="350"/>
      <c r="K87" s="350"/>
      <c r="L87" s="350"/>
      <c r="M87" s="350"/>
      <c r="N87" s="350"/>
      <c r="O87" s="350"/>
      <c r="P87" s="350"/>
      <c r="Q87" s="350"/>
      <c r="R87" s="350"/>
      <c r="S87" s="350"/>
      <c r="T87" s="350"/>
      <c r="U87" s="350"/>
      <c r="V87" s="50">
        <v>1</v>
      </c>
      <c r="W87" s="341"/>
      <c r="X87" s="342"/>
      <c r="Y87" s="342"/>
      <c r="Z87" s="342"/>
      <c r="AA87" s="342"/>
      <c r="AB87" s="342"/>
      <c r="AC87" s="342"/>
      <c r="AD87" s="342"/>
      <c r="AE87" s="342"/>
      <c r="AF87" s="420"/>
      <c r="AG87" s="420"/>
      <c r="AH87" s="420"/>
      <c r="AI87" s="420"/>
      <c r="AJ87" s="63"/>
      <c r="AK87" s="85"/>
    </row>
    <row r="88" spans="1:37" s="3" customFormat="1" ht="15" customHeight="1" x14ac:dyDescent="0.35">
      <c r="A88" s="63"/>
      <c r="B88" s="426"/>
      <c r="C88" s="427"/>
      <c r="D88" s="427"/>
      <c r="E88" s="427"/>
      <c r="F88" s="427"/>
      <c r="G88" s="428"/>
      <c r="H88" s="350"/>
      <c r="I88" s="350"/>
      <c r="J88" s="350"/>
      <c r="K88" s="350"/>
      <c r="L88" s="350"/>
      <c r="M88" s="350"/>
      <c r="N88" s="350"/>
      <c r="O88" s="350"/>
      <c r="P88" s="350"/>
      <c r="Q88" s="350"/>
      <c r="R88" s="350"/>
      <c r="S88" s="350"/>
      <c r="T88" s="350"/>
      <c r="U88" s="350"/>
      <c r="V88" s="50">
        <v>2</v>
      </c>
      <c r="W88" s="341"/>
      <c r="X88" s="342"/>
      <c r="Y88" s="342"/>
      <c r="Z88" s="342"/>
      <c r="AA88" s="342"/>
      <c r="AB88" s="342"/>
      <c r="AC88" s="342"/>
      <c r="AD88" s="342"/>
      <c r="AE88" s="342"/>
      <c r="AF88" s="420"/>
      <c r="AG88" s="420"/>
      <c r="AH88" s="420"/>
      <c r="AI88" s="420"/>
      <c r="AJ88" s="63"/>
      <c r="AK88" s="85"/>
    </row>
    <row r="89" spans="1:37" s="3" customFormat="1" x14ac:dyDescent="0.35">
      <c r="A89" s="63"/>
      <c r="B89" s="48"/>
      <c r="C89" s="48"/>
      <c r="D89" s="48"/>
      <c r="E89" s="48"/>
      <c r="F89" s="48"/>
      <c r="G89" s="48"/>
      <c r="H89" s="52"/>
      <c r="I89" s="49"/>
      <c r="J89" s="49"/>
      <c r="K89" s="336" t="s">
        <v>53</v>
      </c>
      <c r="L89" s="336"/>
      <c r="M89" s="336"/>
      <c r="N89" s="336"/>
      <c r="O89" s="337"/>
      <c r="P89" s="338"/>
      <c r="Q89" s="339"/>
      <c r="R89" s="339"/>
      <c r="S89" s="339"/>
      <c r="T89" s="340"/>
      <c r="U89" s="71"/>
      <c r="V89" s="50">
        <v>3</v>
      </c>
      <c r="W89" s="341"/>
      <c r="X89" s="342"/>
      <c r="Y89" s="342"/>
      <c r="Z89" s="342"/>
      <c r="AA89" s="342"/>
      <c r="AB89" s="342"/>
      <c r="AC89" s="342"/>
      <c r="AD89" s="342"/>
      <c r="AE89" s="342"/>
      <c r="AF89" s="420"/>
      <c r="AG89" s="420"/>
      <c r="AH89" s="420"/>
      <c r="AI89" s="420"/>
      <c r="AJ89" s="63"/>
      <c r="AK89" s="85"/>
    </row>
    <row r="90" spans="1:37" s="3" customFormat="1" ht="4.25" customHeight="1" x14ac:dyDescent="0.35">
      <c r="A90" s="63"/>
      <c r="B90" s="48"/>
      <c r="C90" s="48"/>
      <c r="D90" s="48"/>
      <c r="E90" s="48"/>
      <c r="F90" s="48"/>
      <c r="G90" s="48"/>
      <c r="H90" s="52"/>
      <c r="I90" s="49"/>
      <c r="J90" s="49"/>
      <c r="K90" s="49"/>
      <c r="L90" s="49"/>
      <c r="M90" s="49"/>
      <c r="N90" s="63"/>
      <c r="O90" s="49"/>
      <c r="P90" s="49"/>
      <c r="Q90" s="49"/>
      <c r="R90" s="49"/>
      <c r="S90" s="49"/>
      <c r="T90" s="71"/>
      <c r="U90" s="71"/>
      <c r="V90" s="49"/>
      <c r="W90" s="49"/>
      <c r="X90" s="49"/>
      <c r="Y90" s="49"/>
      <c r="Z90" s="49"/>
      <c r="AA90" s="49"/>
      <c r="AB90" s="49"/>
      <c r="AC90" s="49"/>
      <c r="AD90" s="49"/>
      <c r="AE90" s="49"/>
      <c r="AF90" s="49"/>
      <c r="AG90" s="49"/>
      <c r="AH90" s="49"/>
      <c r="AI90" s="49"/>
      <c r="AJ90" s="63"/>
      <c r="AK90" s="85"/>
    </row>
    <row r="91" spans="1:37" s="3" customFormat="1" ht="15" customHeight="1" x14ac:dyDescent="0.35">
      <c r="A91" s="63"/>
      <c r="B91" s="48"/>
      <c r="C91" s="48"/>
      <c r="D91" s="48"/>
      <c r="E91" s="48"/>
      <c r="F91" s="48"/>
      <c r="G91" s="48"/>
      <c r="H91" s="352" t="s">
        <v>50</v>
      </c>
      <c r="I91" s="352"/>
      <c r="J91" s="352"/>
      <c r="K91" s="352"/>
      <c r="L91" s="352"/>
      <c r="M91" s="352"/>
      <c r="N91" s="352"/>
      <c r="O91" s="352"/>
      <c r="P91" s="352"/>
      <c r="Q91" s="352"/>
      <c r="R91" s="352"/>
      <c r="S91" s="352"/>
      <c r="T91" s="352"/>
      <c r="U91" s="352"/>
      <c r="V91" s="352" t="s">
        <v>51</v>
      </c>
      <c r="W91" s="352"/>
      <c r="X91" s="352"/>
      <c r="Y91" s="352"/>
      <c r="Z91" s="352"/>
      <c r="AA91" s="352"/>
      <c r="AB91" s="352"/>
      <c r="AC91" s="352"/>
      <c r="AD91" s="352"/>
      <c r="AE91" s="352"/>
      <c r="AF91" s="352"/>
      <c r="AG91" s="352"/>
      <c r="AH91" s="352"/>
      <c r="AI91" s="352"/>
      <c r="AJ91" s="63"/>
      <c r="AK91" s="85"/>
    </row>
    <row r="92" spans="1:37" s="3" customFormat="1" ht="14.4" customHeight="1" x14ac:dyDescent="0.35">
      <c r="A92" s="63"/>
      <c r="B92" s="423" t="s">
        <v>54</v>
      </c>
      <c r="C92" s="424"/>
      <c r="D92" s="424"/>
      <c r="E92" s="424"/>
      <c r="F92" s="424"/>
      <c r="G92" s="425"/>
      <c r="H92" s="350"/>
      <c r="I92" s="350"/>
      <c r="J92" s="350"/>
      <c r="K92" s="350"/>
      <c r="L92" s="350"/>
      <c r="M92" s="350"/>
      <c r="N92" s="350"/>
      <c r="O92" s="350"/>
      <c r="P92" s="350"/>
      <c r="Q92" s="350"/>
      <c r="R92" s="350"/>
      <c r="S92" s="350"/>
      <c r="T92" s="350"/>
      <c r="U92" s="350"/>
      <c r="V92" s="50">
        <v>1</v>
      </c>
      <c r="W92" s="341"/>
      <c r="X92" s="342"/>
      <c r="Y92" s="342"/>
      <c r="Z92" s="342"/>
      <c r="AA92" s="342"/>
      <c r="AB92" s="342"/>
      <c r="AC92" s="342"/>
      <c r="AD92" s="342"/>
      <c r="AE92" s="342"/>
      <c r="AF92" s="420"/>
      <c r="AG92" s="420"/>
      <c r="AH92" s="420"/>
      <c r="AI92" s="420"/>
      <c r="AJ92" s="63"/>
      <c r="AK92" s="85"/>
    </row>
    <row r="93" spans="1:37" s="3" customFormat="1" x14ac:dyDescent="0.35">
      <c r="A93" s="63"/>
      <c r="B93" s="426"/>
      <c r="C93" s="427"/>
      <c r="D93" s="427"/>
      <c r="E93" s="427"/>
      <c r="F93" s="427"/>
      <c r="G93" s="428"/>
      <c r="H93" s="350"/>
      <c r="I93" s="350"/>
      <c r="J93" s="350"/>
      <c r="K93" s="350"/>
      <c r="L93" s="350"/>
      <c r="M93" s="350"/>
      <c r="N93" s="350"/>
      <c r="O93" s="350"/>
      <c r="P93" s="350"/>
      <c r="Q93" s="350"/>
      <c r="R93" s="350"/>
      <c r="S93" s="350"/>
      <c r="T93" s="350"/>
      <c r="U93" s="350"/>
      <c r="V93" s="50">
        <v>2</v>
      </c>
      <c r="W93" s="341"/>
      <c r="X93" s="342"/>
      <c r="Y93" s="342"/>
      <c r="Z93" s="342"/>
      <c r="AA93" s="342"/>
      <c r="AB93" s="342"/>
      <c r="AC93" s="342"/>
      <c r="AD93" s="342"/>
      <c r="AE93" s="342"/>
      <c r="AF93" s="420"/>
      <c r="AG93" s="420"/>
      <c r="AH93" s="420"/>
      <c r="AI93" s="420"/>
      <c r="AJ93" s="63"/>
      <c r="AK93" s="85"/>
    </row>
    <row r="94" spans="1:37" s="3" customFormat="1" x14ac:dyDescent="0.35">
      <c r="A94" s="63"/>
      <c r="B94" s="48"/>
      <c r="C94" s="48"/>
      <c r="D94" s="48"/>
      <c r="E94" s="48"/>
      <c r="F94" s="48"/>
      <c r="G94" s="48"/>
      <c r="H94" s="52"/>
      <c r="I94" s="49"/>
      <c r="J94" s="49"/>
      <c r="K94" s="336" t="s">
        <v>53</v>
      </c>
      <c r="L94" s="336"/>
      <c r="M94" s="336"/>
      <c r="N94" s="336"/>
      <c r="O94" s="337"/>
      <c r="P94" s="338"/>
      <c r="Q94" s="339"/>
      <c r="R94" s="339"/>
      <c r="S94" s="339"/>
      <c r="T94" s="340"/>
      <c r="U94" s="71"/>
      <c r="V94" s="50">
        <v>3</v>
      </c>
      <c r="W94" s="341"/>
      <c r="X94" s="342"/>
      <c r="Y94" s="342"/>
      <c r="Z94" s="342"/>
      <c r="AA94" s="342"/>
      <c r="AB94" s="342"/>
      <c r="AC94" s="342"/>
      <c r="AD94" s="342"/>
      <c r="AE94" s="342"/>
      <c r="AF94" s="420"/>
      <c r="AG94" s="420"/>
      <c r="AH94" s="420"/>
      <c r="AI94" s="420"/>
      <c r="AJ94" s="63"/>
      <c r="AK94" s="85"/>
    </row>
    <row r="95" spans="1:37" s="3" customFormat="1" ht="4.25" customHeight="1" x14ac:dyDescent="0.35">
      <c r="A95" s="63"/>
      <c r="B95" s="48"/>
      <c r="C95" s="48"/>
      <c r="D95" s="48"/>
      <c r="E95" s="48"/>
      <c r="F95" s="48"/>
      <c r="G95" s="48"/>
      <c r="H95" s="49"/>
      <c r="I95" s="49"/>
      <c r="J95" s="49"/>
      <c r="K95" s="49"/>
      <c r="L95" s="49"/>
      <c r="M95" s="49"/>
      <c r="N95" s="63"/>
      <c r="O95" s="49"/>
      <c r="P95" s="49"/>
      <c r="Q95" s="49"/>
      <c r="R95" s="49"/>
      <c r="S95" s="49"/>
      <c r="T95" s="71"/>
      <c r="U95" s="71"/>
      <c r="V95" s="71"/>
      <c r="W95" s="71"/>
      <c r="X95" s="71"/>
      <c r="Y95" s="71"/>
      <c r="Z95" s="71"/>
      <c r="AA95" s="71"/>
      <c r="AB95" s="71"/>
      <c r="AC95" s="71"/>
      <c r="AD95" s="71"/>
      <c r="AE95" s="71"/>
      <c r="AF95" s="71"/>
      <c r="AG95" s="71"/>
      <c r="AH95" s="71"/>
      <c r="AI95" s="71"/>
      <c r="AJ95" s="63"/>
      <c r="AK95" s="85"/>
    </row>
    <row r="96" spans="1:37" s="3" customFormat="1" ht="15" customHeight="1" x14ac:dyDescent="0.35">
      <c r="A96" s="63"/>
      <c r="B96" s="48"/>
      <c r="C96" s="48"/>
      <c r="D96" s="48"/>
      <c r="E96" s="48"/>
      <c r="F96" s="48"/>
      <c r="G96" s="48"/>
      <c r="H96" s="352" t="s">
        <v>50</v>
      </c>
      <c r="I96" s="352"/>
      <c r="J96" s="352"/>
      <c r="K96" s="352"/>
      <c r="L96" s="352"/>
      <c r="M96" s="352"/>
      <c r="N96" s="352"/>
      <c r="O96" s="352"/>
      <c r="P96" s="352"/>
      <c r="Q96" s="352"/>
      <c r="R96" s="352"/>
      <c r="S96" s="352"/>
      <c r="T96" s="352"/>
      <c r="U96" s="352"/>
      <c r="V96" s="352" t="s">
        <v>55</v>
      </c>
      <c r="W96" s="352"/>
      <c r="X96" s="352"/>
      <c r="Y96" s="352"/>
      <c r="Z96" s="352"/>
      <c r="AA96" s="352"/>
      <c r="AB96" s="352"/>
      <c r="AC96" s="352"/>
      <c r="AD96" s="352"/>
      <c r="AE96" s="352"/>
      <c r="AF96" s="352"/>
      <c r="AG96" s="352"/>
      <c r="AH96" s="352"/>
      <c r="AI96" s="352"/>
      <c r="AJ96" s="63"/>
      <c r="AK96" s="85"/>
    </row>
    <row r="97" spans="1:37" s="3" customFormat="1" ht="14.4" customHeight="1" x14ac:dyDescent="0.35">
      <c r="A97" s="63"/>
      <c r="B97" s="423" t="s">
        <v>56</v>
      </c>
      <c r="C97" s="424"/>
      <c r="D97" s="424"/>
      <c r="E97" s="424"/>
      <c r="F97" s="424"/>
      <c r="G97" s="425"/>
      <c r="H97" s="350"/>
      <c r="I97" s="350"/>
      <c r="J97" s="350"/>
      <c r="K97" s="350"/>
      <c r="L97" s="350"/>
      <c r="M97" s="350"/>
      <c r="N97" s="350"/>
      <c r="O97" s="350"/>
      <c r="P97" s="350"/>
      <c r="Q97" s="350"/>
      <c r="R97" s="350"/>
      <c r="S97" s="350"/>
      <c r="T97" s="350"/>
      <c r="U97" s="350"/>
      <c r="V97" s="50">
        <v>1</v>
      </c>
      <c r="W97" s="341"/>
      <c r="X97" s="342"/>
      <c r="Y97" s="342"/>
      <c r="Z97" s="342"/>
      <c r="AA97" s="342"/>
      <c r="AB97" s="342"/>
      <c r="AC97" s="342"/>
      <c r="AD97" s="342"/>
      <c r="AE97" s="342"/>
      <c r="AF97" s="420"/>
      <c r="AG97" s="420"/>
      <c r="AH97" s="420"/>
      <c r="AI97" s="420"/>
      <c r="AJ97" s="63"/>
      <c r="AK97" s="85"/>
    </row>
    <row r="98" spans="1:37" s="3" customFormat="1" x14ac:dyDescent="0.35">
      <c r="A98" s="63"/>
      <c r="B98" s="426"/>
      <c r="C98" s="427"/>
      <c r="D98" s="427"/>
      <c r="E98" s="427"/>
      <c r="F98" s="427"/>
      <c r="G98" s="428"/>
      <c r="H98" s="350"/>
      <c r="I98" s="350"/>
      <c r="J98" s="350"/>
      <c r="K98" s="350"/>
      <c r="L98" s="350"/>
      <c r="M98" s="350"/>
      <c r="N98" s="350"/>
      <c r="O98" s="350"/>
      <c r="P98" s="350"/>
      <c r="Q98" s="350"/>
      <c r="R98" s="350"/>
      <c r="S98" s="350"/>
      <c r="T98" s="350"/>
      <c r="U98" s="350"/>
      <c r="V98" s="50">
        <v>2</v>
      </c>
      <c r="W98" s="341"/>
      <c r="X98" s="342"/>
      <c r="Y98" s="342"/>
      <c r="Z98" s="342"/>
      <c r="AA98" s="342"/>
      <c r="AB98" s="342"/>
      <c r="AC98" s="342"/>
      <c r="AD98" s="342"/>
      <c r="AE98" s="342"/>
      <c r="AF98" s="420"/>
      <c r="AG98" s="420"/>
      <c r="AH98" s="420"/>
      <c r="AI98" s="420"/>
      <c r="AJ98" s="63"/>
      <c r="AK98" s="85"/>
    </row>
    <row r="99" spans="1:37" s="3" customFormat="1" x14ac:dyDescent="0.35">
      <c r="A99" s="63"/>
      <c r="B99" s="48"/>
      <c r="C99" s="48"/>
      <c r="D99" s="48"/>
      <c r="E99" s="48"/>
      <c r="F99" s="49"/>
      <c r="G99" s="49"/>
      <c r="H99" s="52"/>
      <c r="I99" s="49"/>
      <c r="J99" s="49"/>
      <c r="K99" s="336" t="s">
        <v>53</v>
      </c>
      <c r="L99" s="336"/>
      <c r="M99" s="336"/>
      <c r="N99" s="336"/>
      <c r="O99" s="337"/>
      <c r="P99" s="338"/>
      <c r="Q99" s="339"/>
      <c r="R99" s="339"/>
      <c r="S99" s="339"/>
      <c r="T99" s="340"/>
      <c r="U99" s="71"/>
      <c r="V99" s="50">
        <v>3</v>
      </c>
      <c r="W99" s="341"/>
      <c r="X99" s="342"/>
      <c r="Y99" s="342"/>
      <c r="Z99" s="342"/>
      <c r="AA99" s="342"/>
      <c r="AB99" s="342"/>
      <c r="AC99" s="342"/>
      <c r="AD99" s="342"/>
      <c r="AE99" s="342"/>
      <c r="AF99" s="420"/>
      <c r="AG99" s="420"/>
      <c r="AH99" s="420"/>
      <c r="AI99" s="420"/>
      <c r="AJ99" s="63"/>
      <c r="AK99" s="85"/>
    </row>
    <row r="100" spans="1:37" s="3" customFormat="1" ht="4.25" customHeight="1" x14ac:dyDescent="0.35">
      <c r="A100" s="63"/>
      <c r="B100" s="48"/>
      <c r="C100" s="48"/>
      <c r="D100" s="48"/>
      <c r="E100" s="48"/>
      <c r="F100" s="49"/>
      <c r="G100" s="49"/>
      <c r="H100" s="49"/>
      <c r="I100" s="49"/>
      <c r="J100" s="49"/>
      <c r="K100" s="49"/>
      <c r="L100" s="49"/>
      <c r="M100" s="49"/>
      <c r="N100" s="63"/>
      <c r="O100" s="49"/>
      <c r="P100" s="49"/>
      <c r="Q100" s="49"/>
      <c r="R100" s="49"/>
      <c r="S100" s="49"/>
      <c r="T100" s="71"/>
      <c r="U100" s="71"/>
      <c r="V100" s="71"/>
      <c r="W100" s="71"/>
      <c r="X100" s="71"/>
      <c r="Y100" s="71"/>
      <c r="Z100" s="71"/>
      <c r="AA100" s="71"/>
      <c r="AB100" s="71"/>
      <c r="AC100" s="71"/>
      <c r="AD100" s="71"/>
      <c r="AE100" s="71"/>
      <c r="AF100" s="71"/>
      <c r="AG100" s="71"/>
      <c r="AH100" s="71"/>
      <c r="AI100" s="71"/>
      <c r="AJ100" s="63"/>
      <c r="AK100" s="85"/>
    </row>
    <row r="101" spans="1:37" s="3" customFormat="1" ht="14.4" customHeight="1" x14ac:dyDescent="0.35">
      <c r="A101" s="63"/>
      <c r="B101" s="336" t="s">
        <v>38</v>
      </c>
      <c r="C101" s="336"/>
      <c r="D101" s="336"/>
      <c r="E101" s="336"/>
      <c r="F101" s="344"/>
      <c r="G101" s="345"/>
      <c r="H101" s="345"/>
      <c r="I101" s="345"/>
      <c r="J101" s="345"/>
      <c r="K101" s="345"/>
      <c r="L101" s="345"/>
      <c r="M101" s="345"/>
      <c r="N101" s="345"/>
      <c r="O101" s="345"/>
      <c r="P101" s="345"/>
      <c r="Q101" s="345"/>
      <c r="R101" s="345"/>
      <c r="S101" s="345"/>
      <c r="T101" s="345"/>
      <c r="U101" s="345"/>
      <c r="V101" s="345"/>
      <c r="W101" s="345"/>
      <c r="X101" s="345"/>
      <c r="Y101" s="345"/>
      <c r="Z101" s="345"/>
      <c r="AA101" s="345"/>
      <c r="AB101" s="345"/>
      <c r="AC101" s="345"/>
      <c r="AD101" s="345"/>
      <c r="AE101" s="345"/>
      <c r="AF101" s="345"/>
      <c r="AG101" s="345"/>
      <c r="AH101" s="345"/>
      <c r="AI101" s="346"/>
      <c r="AJ101" s="63"/>
      <c r="AK101" s="85"/>
    </row>
    <row r="102" spans="1:37" s="3" customFormat="1" x14ac:dyDescent="0.35">
      <c r="A102" s="63"/>
      <c r="B102" s="48"/>
      <c r="C102" s="48"/>
      <c r="D102" s="48"/>
      <c r="E102" s="48"/>
      <c r="F102" s="347"/>
      <c r="G102" s="348"/>
      <c r="H102" s="348"/>
      <c r="I102" s="348"/>
      <c r="J102" s="348"/>
      <c r="K102" s="348"/>
      <c r="L102" s="348"/>
      <c r="M102" s="348"/>
      <c r="N102" s="348"/>
      <c r="O102" s="348"/>
      <c r="P102" s="348"/>
      <c r="Q102" s="348"/>
      <c r="R102" s="348"/>
      <c r="S102" s="348"/>
      <c r="T102" s="348"/>
      <c r="U102" s="348"/>
      <c r="V102" s="348"/>
      <c r="W102" s="348"/>
      <c r="X102" s="348"/>
      <c r="Y102" s="348"/>
      <c r="Z102" s="348"/>
      <c r="AA102" s="348"/>
      <c r="AB102" s="348"/>
      <c r="AC102" s="348"/>
      <c r="AD102" s="348"/>
      <c r="AE102" s="348"/>
      <c r="AF102" s="348"/>
      <c r="AG102" s="348"/>
      <c r="AH102" s="348"/>
      <c r="AI102" s="349"/>
      <c r="AJ102" s="63"/>
      <c r="AK102" s="85"/>
    </row>
    <row r="103" spans="1:37" s="3" customFormat="1" ht="7.25" customHeight="1" x14ac:dyDescent="0.35">
      <c r="A103" s="63"/>
      <c r="B103" s="48"/>
      <c r="C103" s="48"/>
      <c r="D103" s="48"/>
      <c r="E103" s="48"/>
      <c r="F103" s="49"/>
      <c r="G103" s="49"/>
      <c r="H103" s="49"/>
      <c r="I103" s="49"/>
      <c r="J103" s="49"/>
      <c r="K103" s="49"/>
      <c r="L103" s="49"/>
      <c r="M103" s="49"/>
      <c r="N103" s="63"/>
      <c r="O103" s="49"/>
      <c r="P103" s="49"/>
      <c r="Q103" s="49"/>
      <c r="R103" s="49"/>
      <c r="S103" s="49"/>
      <c r="T103" s="71"/>
      <c r="U103" s="71"/>
      <c r="V103" s="71"/>
      <c r="W103" s="71"/>
      <c r="X103" s="71"/>
      <c r="Y103" s="71"/>
      <c r="Z103" s="71"/>
      <c r="AA103" s="71"/>
      <c r="AB103" s="71"/>
      <c r="AC103" s="71"/>
      <c r="AD103" s="71"/>
      <c r="AE103" s="71"/>
      <c r="AF103" s="71"/>
      <c r="AG103" s="71"/>
      <c r="AH103" s="71"/>
      <c r="AI103" s="71"/>
      <c r="AJ103" s="63"/>
      <c r="AK103" s="85"/>
    </row>
    <row r="104" spans="1:37" s="3" customFormat="1" ht="15.65" customHeight="1" x14ac:dyDescent="0.35">
      <c r="A104" s="63"/>
      <c r="B104" s="364" t="s">
        <v>57</v>
      </c>
      <c r="C104" s="365"/>
      <c r="D104" s="365"/>
      <c r="E104" s="365"/>
      <c r="F104" s="365"/>
      <c r="G104" s="365"/>
      <c r="H104" s="365"/>
      <c r="I104" s="365"/>
      <c r="J104" s="365"/>
      <c r="K104" s="365"/>
      <c r="L104" s="365"/>
      <c r="M104" s="365"/>
      <c r="N104" s="365"/>
      <c r="O104" s="365"/>
      <c r="P104" s="365"/>
      <c r="Q104" s="365"/>
      <c r="R104" s="365"/>
      <c r="S104" s="365"/>
      <c r="T104" s="365"/>
      <c r="U104" s="365"/>
      <c r="V104" s="365"/>
      <c r="W104" s="365"/>
      <c r="X104" s="365"/>
      <c r="Y104" s="365"/>
      <c r="Z104" s="365"/>
      <c r="AA104" s="365"/>
      <c r="AB104" s="365"/>
      <c r="AC104" s="365"/>
      <c r="AD104" s="365"/>
      <c r="AE104" s="365"/>
      <c r="AF104" s="365"/>
      <c r="AG104" s="365"/>
      <c r="AH104" s="365"/>
      <c r="AI104" s="366"/>
      <c r="AJ104" s="63"/>
      <c r="AK104" s="85"/>
    </row>
    <row r="105" spans="1:37" s="3" customFormat="1" ht="6" customHeight="1" x14ac:dyDescent="0.35">
      <c r="A105" s="63"/>
      <c r="B105" s="48"/>
      <c r="C105" s="48"/>
      <c r="D105" s="48"/>
      <c r="E105" s="48"/>
      <c r="F105" s="49"/>
      <c r="G105" s="49"/>
      <c r="H105" s="49"/>
      <c r="I105" s="49"/>
      <c r="J105" s="49"/>
      <c r="K105" s="49"/>
      <c r="L105" s="49"/>
      <c r="M105" s="49"/>
      <c r="N105" s="63"/>
      <c r="O105" s="49"/>
      <c r="P105" s="49"/>
      <c r="Q105" s="49"/>
      <c r="R105" s="49"/>
      <c r="S105" s="49"/>
      <c r="T105" s="71"/>
      <c r="U105" s="71"/>
      <c r="V105" s="71"/>
      <c r="W105" s="71"/>
      <c r="X105" s="71"/>
      <c r="Y105" s="71"/>
      <c r="Z105" s="71"/>
      <c r="AA105" s="71"/>
      <c r="AB105" s="71"/>
      <c r="AC105" s="71"/>
      <c r="AD105" s="71"/>
      <c r="AE105" s="71"/>
      <c r="AF105" s="71"/>
      <c r="AG105" s="71"/>
      <c r="AH105" s="71"/>
      <c r="AI105" s="71"/>
      <c r="AJ105" s="63"/>
      <c r="AK105" s="85"/>
    </row>
    <row r="106" spans="1:37" s="4" customFormat="1" x14ac:dyDescent="0.35">
      <c r="A106" s="63"/>
      <c r="B106" s="343" t="s">
        <v>58</v>
      </c>
      <c r="C106" s="343"/>
      <c r="D106" s="343"/>
      <c r="E106" s="343"/>
      <c r="F106" s="343"/>
      <c r="G106" s="343"/>
      <c r="H106" s="343"/>
      <c r="I106" s="343"/>
      <c r="J106" s="343"/>
      <c r="K106" s="343"/>
      <c r="L106" s="357"/>
      <c r="M106" s="367"/>
      <c r="N106" s="368"/>
      <c r="O106" s="368"/>
      <c r="P106" s="368"/>
      <c r="Q106" s="368"/>
      <c r="R106" s="368"/>
      <c r="S106" s="368"/>
      <c r="T106" s="368"/>
      <c r="U106" s="368"/>
      <c r="V106" s="368"/>
      <c r="W106" s="368"/>
      <c r="X106" s="369"/>
      <c r="Y106" s="52"/>
      <c r="Z106" s="52"/>
      <c r="AA106" s="52"/>
      <c r="AB106" s="52"/>
      <c r="AC106" s="52"/>
      <c r="AD106" s="52"/>
      <c r="AE106" s="52"/>
      <c r="AF106" s="52"/>
      <c r="AG106" s="52"/>
      <c r="AH106" s="52"/>
      <c r="AI106" s="52"/>
      <c r="AJ106" s="63"/>
      <c r="AK106" s="85"/>
    </row>
    <row r="107" spans="1:37" s="3" customFormat="1" ht="5" customHeight="1" x14ac:dyDescent="0.35">
      <c r="A107" s="63"/>
      <c r="B107" s="343"/>
      <c r="C107" s="343"/>
      <c r="D107" s="343"/>
      <c r="E107" s="343"/>
      <c r="F107" s="343"/>
      <c r="G107" s="343"/>
      <c r="H107" s="343"/>
      <c r="I107" s="49"/>
      <c r="J107" s="49"/>
      <c r="K107" s="49"/>
      <c r="L107" s="49"/>
      <c r="M107" s="49"/>
      <c r="N107" s="63"/>
      <c r="O107" s="49"/>
      <c r="P107" s="49"/>
      <c r="Q107" s="49"/>
      <c r="R107" s="49"/>
      <c r="S107" s="49"/>
      <c r="T107" s="71"/>
      <c r="U107" s="71"/>
      <c r="V107" s="71"/>
      <c r="W107" s="71"/>
      <c r="X107" s="71"/>
      <c r="Y107" s="71"/>
      <c r="Z107" s="71"/>
      <c r="AA107" s="71"/>
      <c r="AB107" s="71"/>
      <c r="AC107" s="71"/>
      <c r="AD107" s="71"/>
      <c r="AE107" s="71"/>
      <c r="AF107" s="71"/>
      <c r="AG107" s="71"/>
      <c r="AH107" s="71"/>
      <c r="AI107" s="71"/>
      <c r="AJ107" s="63"/>
      <c r="AK107" s="85"/>
    </row>
    <row r="108" spans="1:37" s="3" customFormat="1" ht="15" customHeight="1" x14ac:dyDescent="0.35">
      <c r="A108" s="63"/>
      <c r="B108" s="343" t="s">
        <v>59</v>
      </c>
      <c r="C108" s="343"/>
      <c r="D108" s="343"/>
      <c r="E108" s="343"/>
      <c r="F108" s="343"/>
      <c r="G108" s="343"/>
      <c r="H108" s="343"/>
      <c r="I108" s="352" t="s">
        <v>2</v>
      </c>
      <c r="J108" s="352"/>
      <c r="K108" s="352"/>
      <c r="L108" s="352"/>
      <c r="M108" s="352"/>
      <c r="N108" s="352"/>
      <c r="O108" s="352"/>
      <c r="P108" s="352"/>
      <c r="Q108" s="352"/>
      <c r="R108" s="352" t="s">
        <v>60</v>
      </c>
      <c r="S108" s="352"/>
      <c r="T108" s="352"/>
      <c r="U108" s="352"/>
      <c r="V108" s="352"/>
      <c r="W108" s="352"/>
      <c r="X108" s="352"/>
      <c r="Y108" s="352" t="s">
        <v>13</v>
      </c>
      <c r="Z108" s="352"/>
      <c r="AA108" s="352"/>
      <c r="AB108" s="352"/>
      <c r="AC108" s="352"/>
      <c r="AD108" s="352"/>
      <c r="AE108" s="352"/>
      <c r="AF108" s="352"/>
      <c r="AG108" s="352"/>
      <c r="AH108" s="352"/>
      <c r="AI108" s="352"/>
      <c r="AJ108" s="63"/>
      <c r="AK108" s="85"/>
    </row>
    <row r="109" spans="1:37" s="3" customFormat="1" x14ac:dyDescent="0.35">
      <c r="A109" s="63"/>
      <c r="B109" s="351" t="s">
        <v>61</v>
      </c>
      <c r="C109" s="351"/>
      <c r="D109" s="351"/>
      <c r="E109" s="351"/>
      <c r="F109" s="351"/>
      <c r="G109" s="351"/>
      <c r="H109" s="351"/>
      <c r="I109" s="350"/>
      <c r="J109" s="350"/>
      <c r="K109" s="350"/>
      <c r="L109" s="350"/>
      <c r="M109" s="350"/>
      <c r="N109" s="350"/>
      <c r="O109" s="350"/>
      <c r="P109" s="350"/>
      <c r="Q109" s="350"/>
      <c r="R109" s="350"/>
      <c r="S109" s="350"/>
      <c r="T109" s="350"/>
      <c r="U109" s="350"/>
      <c r="V109" s="350"/>
      <c r="W109" s="350"/>
      <c r="X109" s="350"/>
      <c r="Y109" s="350"/>
      <c r="Z109" s="350"/>
      <c r="AA109" s="350"/>
      <c r="AB109" s="350"/>
      <c r="AC109" s="350"/>
      <c r="AD109" s="350"/>
      <c r="AE109" s="350"/>
      <c r="AF109" s="350"/>
      <c r="AG109" s="350"/>
      <c r="AH109" s="350"/>
      <c r="AI109" s="350"/>
      <c r="AJ109" s="63"/>
      <c r="AK109" s="85"/>
    </row>
    <row r="110" spans="1:37" s="3" customFormat="1" x14ac:dyDescent="0.35">
      <c r="A110" s="63"/>
      <c r="B110" s="351" t="s">
        <v>62</v>
      </c>
      <c r="C110" s="351"/>
      <c r="D110" s="351"/>
      <c r="E110" s="351"/>
      <c r="F110" s="351"/>
      <c r="G110" s="351"/>
      <c r="H110" s="351"/>
      <c r="I110" s="350"/>
      <c r="J110" s="350"/>
      <c r="K110" s="350"/>
      <c r="L110" s="350"/>
      <c r="M110" s="350"/>
      <c r="N110" s="350"/>
      <c r="O110" s="350"/>
      <c r="P110" s="350"/>
      <c r="Q110" s="350"/>
      <c r="R110" s="350"/>
      <c r="S110" s="350"/>
      <c r="T110" s="350"/>
      <c r="U110" s="350"/>
      <c r="V110" s="350"/>
      <c r="W110" s="350"/>
      <c r="X110" s="350"/>
      <c r="Y110" s="350"/>
      <c r="Z110" s="350"/>
      <c r="AA110" s="350"/>
      <c r="AB110" s="350"/>
      <c r="AC110" s="350"/>
      <c r="AD110" s="350"/>
      <c r="AE110" s="350"/>
      <c r="AF110" s="350"/>
      <c r="AG110" s="350"/>
      <c r="AH110" s="350"/>
      <c r="AI110" s="350"/>
      <c r="AJ110" s="63"/>
      <c r="AK110" s="85"/>
    </row>
    <row r="111" spans="1:37" s="3" customFormat="1" x14ac:dyDescent="0.35">
      <c r="A111" s="63"/>
      <c r="B111" s="351" t="s">
        <v>63</v>
      </c>
      <c r="C111" s="351"/>
      <c r="D111" s="351"/>
      <c r="E111" s="351"/>
      <c r="F111" s="351"/>
      <c r="G111" s="351"/>
      <c r="H111" s="351"/>
      <c r="I111" s="350"/>
      <c r="J111" s="350"/>
      <c r="K111" s="350"/>
      <c r="L111" s="350"/>
      <c r="M111" s="350"/>
      <c r="N111" s="350"/>
      <c r="O111" s="350"/>
      <c r="P111" s="350"/>
      <c r="Q111" s="350"/>
      <c r="R111" s="350"/>
      <c r="S111" s="350"/>
      <c r="T111" s="350"/>
      <c r="U111" s="350"/>
      <c r="V111" s="350"/>
      <c r="W111" s="350"/>
      <c r="X111" s="350"/>
      <c r="Y111" s="350"/>
      <c r="Z111" s="350"/>
      <c r="AA111" s="350"/>
      <c r="AB111" s="350"/>
      <c r="AC111" s="350"/>
      <c r="AD111" s="350"/>
      <c r="AE111" s="350"/>
      <c r="AF111" s="350"/>
      <c r="AG111" s="350"/>
      <c r="AH111" s="350"/>
      <c r="AI111" s="350"/>
      <c r="AJ111" s="63"/>
      <c r="AK111" s="85"/>
    </row>
    <row r="112" spans="1:37" s="3" customFormat="1" x14ac:dyDescent="0.35">
      <c r="A112" s="63"/>
      <c r="B112" s="351" t="s">
        <v>64</v>
      </c>
      <c r="C112" s="351"/>
      <c r="D112" s="351"/>
      <c r="E112" s="351"/>
      <c r="F112" s="351"/>
      <c r="G112" s="351"/>
      <c r="H112" s="351"/>
      <c r="I112" s="350"/>
      <c r="J112" s="350"/>
      <c r="K112" s="350"/>
      <c r="L112" s="350"/>
      <c r="M112" s="350"/>
      <c r="N112" s="350"/>
      <c r="O112" s="350"/>
      <c r="P112" s="350"/>
      <c r="Q112" s="350"/>
      <c r="R112" s="350"/>
      <c r="S112" s="350"/>
      <c r="T112" s="350"/>
      <c r="U112" s="350"/>
      <c r="V112" s="350"/>
      <c r="W112" s="350"/>
      <c r="X112" s="350"/>
      <c r="Y112" s="350"/>
      <c r="Z112" s="350"/>
      <c r="AA112" s="350"/>
      <c r="AB112" s="350"/>
      <c r="AC112" s="350"/>
      <c r="AD112" s="350"/>
      <c r="AE112" s="350"/>
      <c r="AF112" s="350"/>
      <c r="AG112" s="350"/>
      <c r="AH112" s="350"/>
      <c r="AI112" s="350"/>
      <c r="AJ112" s="63"/>
      <c r="AK112" s="85"/>
    </row>
    <row r="113" spans="1:41" s="3" customFormat="1" x14ac:dyDescent="0.35">
      <c r="A113" s="63"/>
      <c r="B113" s="351" t="s">
        <v>65</v>
      </c>
      <c r="C113" s="351"/>
      <c r="D113" s="351"/>
      <c r="E113" s="351"/>
      <c r="F113" s="351"/>
      <c r="G113" s="351"/>
      <c r="H113" s="351"/>
      <c r="I113" s="350"/>
      <c r="J113" s="350"/>
      <c r="K113" s="350"/>
      <c r="L113" s="350"/>
      <c r="M113" s="350"/>
      <c r="N113" s="350"/>
      <c r="O113" s="350"/>
      <c r="P113" s="350"/>
      <c r="Q113" s="350"/>
      <c r="R113" s="350"/>
      <c r="S113" s="350"/>
      <c r="T113" s="350"/>
      <c r="U113" s="350"/>
      <c r="V113" s="350"/>
      <c r="W113" s="350"/>
      <c r="X113" s="350"/>
      <c r="Y113" s="350"/>
      <c r="Z113" s="350"/>
      <c r="AA113" s="350"/>
      <c r="AB113" s="350"/>
      <c r="AC113" s="350"/>
      <c r="AD113" s="350"/>
      <c r="AE113" s="350"/>
      <c r="AF113" s="350"/>
      <c r="AG113" s="350"/>
      <c r="AH113" s="350"/>
      <c r="AI113" s="350"/>
      <c r="AJ113" s="63"/>
      <c r="AK113" s="85"/>
    </row>
    <row r="114" spans="1:41" s="3" customFormat="1" ht="5" customHeight="1" x14ac:dyDescent="0.35">
      <c r="A114" s="63"/>
      <c r="B114" s="343"/>
      <c r="C114" s="343"/>
      <c r="D114" s="343"/>
      <c r="E114" s="343"/>
      <c r="F114" s="343"/>
      <c r="G114" s="343"/>
      <c r="H114" s="343"/>
      <c r="I114" s="336"/>
      <c r="J114" s="336"/>
      <c r="K114" s="336"/>
      <c r="L114" s="336"/>
      <c r="M114" s="336"/>
      <c r="N114" s="336"/>
      <c r="O114" s="336"/>
      <c r="P114" s="336"/>
      <c r="Q114" s="336"/>
      <c r="R114" s="336"/>
      <c r="S114" s="336"/>
      <c r="T114" s="336"/>
      <c r="U114" s="336"/>
      <c r="V114" s="336"/>
      <c r="W114" s="336"/>
      <c r="X114" s="336"/>
      <c r="Y114" s="336"/>
      <c r="Z114" s="336"/>
      <c r="AA114" s="336"/>
      <c r="AB114" s="336"/>
      <c r="AC114" s="336"/>
      <c r="AD114" s="336"/>
      <c r="AE114" s="336"/>
      <c r="AF114" s="336"/>
      <c r="AG114" s="336"/>
      <c r="AH114" s="336"/>
      <c r="AI114" s="336"/>
      <c r="AJ114" s="63"/>
      <c r="AK114" s="85"/>
    </row>
    <row r="115" spans="1:41" s="3" customFormat="1" ht="15.65" customHeight="1" x14ac:dyDescent="0.35">
      <c r="A115" s="66"/>
      <c r="B115" s="389" t="s">
        <v>66</v>
      </c>
      <c r="C115" s="389"/>
      <c r="D115" s="389"/>
      <c r="E115" s="389"/>
      <c r="F115" s="389"/>
      <c r="G115" s="389"/>
      <c r="H115" s="389"/>
      <c r="I115" s="389"/>
      <c r="J115" s="389"/>
      <c r="K115" s="389"/>
      <c r="L115" s="389"/>
      <c r="M115" s="389"/>
      <c r="N115" s="389"/>
      <c r="O115" s="389"/>
      <c r="P115" s="389"/>
      <c r="Q115" s="389"/>
      <c r="R115" s="389"/>
      <c r="S115" s="389"/>
      <c r="T115" s="389"/>
      <c r="U115" s="394"/>
      <c r="V115" s="395"/>
      <c r="W115" s="395"/>
      <c r="X115" s="395"/>
      <c r="Y115" s="396"/>
      <c r="Z115" s="75"/>
      <c r="AA115" s="321" t="s">
        <v>67</v>
      </c>
      <c r="AB115" s="321"/>
      <c r="AC115" s="321"/>
      <c r="AD115" s="321"/>
      <c r="AE115" s="321"/>
      <c r="AF115" s="321"/>
      <c r="AG115" s="321"/>
      <c r="AH115" s="321"/>
      <c r="AI115" s="321"/>
      <c r="AJ115" s="57"/>
      <c r="AK115" s="30"/>
    </row>
    <row r="116" spans="1:41" s="15" customFormat="1" ht="5" customHeight="1" x14ac:dyDescent="0.35">
      <c r="A116" s="66"/>
      <c r="B116" s="321"/>
      <c r="C116" s="321"/>
      <c r="D116" s="321"/>
      <c r="E116" s="321"/>
      <c r="F116" s="321"/>
      <c r="G116" s="321"/>
      <c r="H116" s="321"/>
      <c r="I116" s="321"/>
      <c r="J116" s="321"/>
      <c r="K116" s="321"/>
      <c r="L116" s="321"/>
      <c r="M116" s="321"/>
      <c r="N116" s="321"/>
      <c r="O116" s="321"/>
      <c r="P116" s="321"/>
      <c r="Q116" s="321"/>
      <c r="R116" s="321"/>
      <c r="S116" s="321"/>
      <c r="T116" s="321"/>
      <c r="U116" s="321"/>
      <c r="V116" s="321"/>
      <c r="W116" s="321"/>
      <c r="X116" s="321"/>
      <c r="Y116" s="321"/>
      <c r="Z116" s="321"/>
      <c r="AA116" s="321"/>
      <c r="AB116" s="321"/>
      <c r="AC116" s="321"/>
      <c r="AD116" s="321"/>
      <c r="AE116" s="321"/>
      <c r="AF116" s="321"/>
      <c r="AG116" s="321"/>
      <c r="AH116" s="321"/>
      <c r="AI116" s="321"/>
      <c r="AJ116" s="66"/>
      <c r="AK116" s="85"/>
    </row>
    <row r="117" spans="1:41" s="15" customFormat="1" ht="17" customHeight="1" x14ac:dyDescent="0.35">
      <c r="A117" s="66"/>
      <c r="B117" s="389" t="s">
        <v>44</v>
      </c>
      <c r="C117" s="389"/>
      <c r="D117" s="389"/>
      <c r="E117" s="389"/>
      <c r="F117" s="389"/>
      <c r="G117" s="389"/>
      <c r="H117" s="449"/>
      <c r="I117" s="450"/>
      <c r="J117" s="450"/>
      <c r="K117" s="450"/>
      <c r="L117" s="450"/>
      <c r="M117" s="450"/>
      <c r="N117" s="450"/>
      <c r="O117" s="450"/>
      <c r="P117" s="450"/>
      <c r="Q117" s="450"/>
      <c r="R117" s="451"/>
      <c r="S117" s="321" t="s">
        <v>68</v>
      </c>
      <c r="T117" s="321"/>
      <c r="U117" s="321"/>
      <c r="V117" s="321"/>
      <c r="W117" s="321"/>
      <c r="X117" s="321"/>
      <c r="Y117" s="448"/>
      <c r="Z117" s="367"/>
      <c r="AA117" s="368"/>
      <c r="AB117" s="368"/>
      <c r="AC117" s="368"/>
      <c r="AD117" s="368"/>
      <c r="AE117" s="368"/>
      <c r="AF117" s="368"/>
      <c r="AG117" s="368"/>
      <c r="AH117" s="368"/>
      <c r="AI117" s="369"/>
      <c r="AJ117" s="66"/>
      <c r="AK117" s="85"/>
    </row>
    <row r="118" spans="1:41" s="15" customFormat="1" ht="5" customHeight="1" x14ac:dyDescent="0.35">
      <c r="A118" s="66"/>
      <c r="B118" s="321"/>
      <c r="C118" s="321"/>
      <c r="D118" s="321"/>
      <c r="E118" s="321"/>
      <c r="F118" s="321"/>
      <c r="G118" s="321"/>
      <c r="H118" s="321"/>
      <c r="I118" s="321"/>
      <c r="J118" s="321"/>
      <c r="K118" s="321"/>
      <c r="L118" s="321"/>
      <c r="M118" s="321"/>
      <c r="N118" s="321"/>
      <c r="O118" s="321"/>
      <c r="P118" s="321"/>
      <c r="Q118" s="321"/>
      <c r="R118" s="321"/>
      <c r="S118" s="321"/>
      <c r="T118" s="321"/>
      <c r="U118" s="321"/>
      <c r="V118" s="321"/>
      <c r="W118" s="321"/>
      <c r="X118" s="321"/>
      <c r="Y118" s="321"/>
      <c r="Z118" s="321"/>
      <c r="AA118" s="321"/>
      <c r="AB118" s="321"/>
      <c r="AC118" s="321"/>
      <c r="AD118" s="321"/>
      <c r="AE118" s="321"/>
      <c r="AF118" s="321"/>
      <c r="AG118" s="321"/>
      <c r="AH118" s="321"/>
      <c r="AI118" s="321"/>
      <c r="AJ118" s="66"/>
      <c r="AK118" s="85"/>
    </row>
    <row r="119" spans="1:41" s="15" customFormat="1" ht="15.75" customHeight="1" x14ac:dyDescent="0.35">
      <c r="A119" s="66"/>
      <c r="B119" s="389" t="s">
        <v>69</v>
      </c>
      <c r="C119" s="389"/>
      <c r="D119" s="389"/>
      <c r="E119" s="367"/>
      <c r="F119" s="368"/>
      <c r="G119" s="368"/>
      <c r="H119" s="368"/>
      <c r="I119" s="368"/>
      <c r="J119" s="368"/>
      <c r="K119" s="368"/>
      <c r="L119" s="368"/>
      <c r="M119" s="368"/>
      <c r="N119" s="368"/>
      <c r="O119" s="368"/>
      <c r="P119" s="368"/>
      <c r="Q119" s="368"/>
      <c r="R119" s="368"/>
      <c r="S119" s="368"/>
      <c r="T119" s="368"/>
      <c r="U119" s="368"/>
      <c r="V119" s="368"/>
      <c r="W119" s="368"/>
      <c r="X119" s="368"/>
      <c r="Y119" s="368"/>
      <c r="Z119" s="368"/>
      <c r="AA119" s="368"/>
      <c r="AB119" s="368"/>
      <c r="AC119" s="368"/>
      <c r="AD119" s="368"/>
      <c r="AE119" s="368"/>
      <c r="AF119" s="368"/>
      <c r="AG119" s="368"/>
      <c r="AH119" s="368"/>
      <c r="AI119" s="368"/>
      <c r="AJ119" s="57"/>
      <c r="AK119" s="30"/>
      <c r="AL119" s="30"/>
      <c r="AM119" s="30"/>
      <c r="AN119" s="30"/>
      <c r="AO119" s="30"/>
    </row>
    <row r="120" spans="1:41" s="15" customFormat="1" ht="6.65" customHeight="1" x14ac:dyDescent="0.35">
      <c r="A120" s="66"/>
      <c r="B120" s="56"/>
      <c r="C120" s="56"/>
      <c r="D120" s="56"/>
      <c r="E120" s="56"/>
      <c r="F120" s="59"/>
      <c r="G120" s="59"/>
      <c r="H120" s="59"/>
      <c r="I120" s="59"/>
      <c r="J120" s="59"/>
      <c r="K120" s="59"/>
      <c r="L120" s="59"/>
      <c r="M120" s="59"/>
      <c r="N120" s="66"/>
      <c r="O120" s="59"/>
      <c r="P120" s="59"/>
      <c r="Q120" s="59"/>
      <c r="R120" s="59"/>
      <c r="S120" s="59"/>
      <c r="T120" s="75"/>
      <c r="U120" s="75"/>
      <c r="V120" s="75"/>
      <c r="W120" s="75"/>
      <c r="X120" s="75"/>
      <c r="Y120" s="75"/>
      <c r="Z120" s="75"/>
      <c r="AA120" s="75"/>
      <c r="AB120" s="75"/>
      <c r="AC120" s="75"/>
      <c r="AD120" s="75"/>
      <c r="AE120" s="75"/>
      <c r="AF120" s="75"/>
      <c r="AG120" s="75"/>
      <c r="AH120" s="75"/>
      <c r="AI120" s="75"/>
      <c r="AJ120" s="66"/>
      <c r="AK120" s="85"/>
    </row>
    <row r="121" spans="1:41" s="15" customFormat="1" x14ac:dyDescent="0.35">
      <c r="A121" s="66"/>
      <c r="B121" s="389" t="s">
        <v>9</v>
      </c>
      <c r="C121" s="389"/>
      <c r="D121" s="389"/>
      <c r="E121" s="407"/>
      <c r="F121" s="367"/>
      <c r="G121" s="368"/>
      <c r="H121" s="368"/>
      <c r="I121" s="368"/>
      <c r="J121" s="368"/>
      <c r="K121" s="369"/>
      <c r="L121" s="321" t="s">
        <v>10</v>
      </c>
      <c r="M121" s="321"/>
      <c r="N121" s="321"/>
      <c r="O121" s="367"/>
      <c r="P121" s="368"/>
      <c r="Q121" s="368"/>
      <c r="R121" s="368"/>
      <c r="S121" s="368"/>
      <c r="T121" s="368"/>
      <c r="U121" s="368"/>
      <c r="V121" s="368"/>
      <c r="W121" s="368"/>
      <c r="X121" s="369"/>
      <c r="Y121" s="321" t="s">
        <v>11</v>
      </c>
      <c r="Z121" s="321"/>
      <c r="AA121" s="321"/>
      <c r="AB121" s="367"/>
      <c r="AC121" s="368"/>
      <c r="AD121" s="368"/>
      <c r="AE121" s="368"/>
      <c r="AF121" s="368"/>
      <c r="AG121" s="368"/>
      <c r="AH121" s="368"/>
      <c r="AI121" s="369"/>
      <c r="AJ121" s="66"/>
      <c r="AK121" s="85"/>
    </row>
    <row r="122" spans="1:41" s="15" customFormat="1" ht="4.5" customHeight="1" x14ac:dyDescent="0.35">
      <c r="A122" s="66"/>
      <c r="B122" s="56"/>
      <c r="C122" s="56"/>
      <c r="D122" s="56"/>
      <c r="E122" s="56"/>
      <c r="F122" s="59"/>
      <c r="G122" s="59"/>
      <c r="H122" s="59"/>
      <c r="I122" s="59"/>
      <c r="J122" s="59"/>
      <c r="K122" s="59"/>
      <c r="L122" s="59"/>
      <c r="M122" s="59"/>
      <c r="N122" s="59"/>
      <c r="O122" s="59"/>
      <c r="P122" s="59"/>
      <c r="Q122" s="59"/>
      <c r="R122" s="59"/>
      <c r="S122" s="59"/>
      <c r="T122" s="59"/>
      <c r="U122" s="59"/>
      <c r="V122" s="59"/>
      <c r="W122" s="59"/>
      <c r="X122" s="59"/>
      <c r="Y122" s="59"/>
      <c r="Z122" s="59"/>
      <c r="AA122" s="59"/>
      <c r="AB122" s="59"/>
      <c r="AC122" s="59"/>
      <c r="AD122" s="59"/>
      <c r="AE122" s="59"/>
      <c r="AF122" s="59"/>
      <c r="AG122" s="59"/>
      <c r="AH122" s="59"/>
      <c r="AI122" s="59"/>
      <c r="AJ122" s="66"/>
      <c r="AK122" s="85"/>
    </row>
    <row r="123" spans="1:41" s="15" customFormat="1" ht="16.25" customHeight="1" x14ac:dyDescent="0.35">
      <c r="A123" s="66"/>
      <c r="B123" s="389" t="s">
        <v>13</v>
      </c>
      <c r="C123" s="389"/>
      <c r="D123" s="389"/>
      <c r="E123" s="389"/>
      <c r="F123" s="407"/>
      <c r="G123" s="367"/>
      <c r="H123" s="368"/>
      <c r="I123" s="368"/>
      <c r="J123" s="368"/>
      <c r="K123" s="368"/>
      <c r="L123" s="368"/>
      <c r="M123" s="368"/>
      <c r="N123" s="368"/>
      <c r="O123" s="368"/>
      <c r="P123" s="368"/>
      <c r="Q123" s="368"/>
      <c r="R123" s="368"/>
      <c r="S123" s="368"/>
      <c r="T123" s="368"/>
      <c r="U123" s="368"/>
      <c r="V123" s="369"/>
      <c r="W123" s="56"/>
      <c r="X123" s="389" t="s">
        <v>12</v>
      </c>
      <c r="Y123" s="389"/>
      <c r="Z123" s="389"/>
      <c r="AA123" s="389"/>
      <c r="AB123" s="421" t="e">
        <f>VLOOKUP(AB121,List!B:D,3,FALSE)</f>
        <v>#N/A</v>
      </c>
      <c r="AC123" s="422"/>
      <c r="AD123" s="367"/>
      <c r="AE123" s="401"/>
      <c r="AF123" s="401"/>
      <c r="AG123" s="401"/>
      <c r="AH123" s="401"/>
      <c r="AI123" s="402"/>
      <c r="AJ123" s="66"/>
      <c r="AK123" s="85"/>
    </row>
    <row r="124" spans="1:41" s="15" customFormat="1" ht="5" customHeight="1" x14ac:dyDescent="0.35">
      <c r="A124" s="66"/>
      <c r="B124" s="56"/>
      <c r="C124" s="56"/>
      <c r="D124" s="56"/>
      <c r="E124" s="56"/>
      <c r="F124" s="56"/>
      <c r="G124" s="56"/>
      <c r="H124" s="56"/>
      <c r="I124" s="59"/>
      <c r="J124" s="59"/>
      <c r="K124" s="59"/>
      <c r="L124" s="59"/>
      <c r="M124" s="59"/>
      <c r="N124" s="59"/>
      <c r="O124" s="59"/>
      <c r="P124" s="59"/>
      <c r="Q124" s="59"/>
      <c r="R124" s="59"/>
      <c r="S124" s="59"/>
      <c r="T124" s="56"/>
      <c r="U124" s="56"/>
      <c r="V124" s="56"/>
      <c r="W124" s="56"/>
      <c r="X124" s="59"/>
      <c r="Y124" s="67"/>
      <c r="Z124" s="59"/>
      <c r="AA124" s="67"/>
      <c r="AB124" s="67"/>
      <c r="AC124" s="67"/>
      <c r="AD124" s="67"/>
      <c r="AE124" s="67"/>
      <c r="AF124" s="59"/>
      <c r="AG124" s="59"/>
      <c r="AH124" s="59"/>
      <c r="AI124" s="75"/>
      <c r="AJ124" s="66"/>
      <c r="AK124" s="85"/>
    </row>
    <row r="125" spans="1:41" s="3" customFormat="1" ht="15" customHeight="1" x14ac:dyDescent="0.35">
      <c r="A125" s="63"/>
      <c r="B125" s="343" t="s">
        <v>70</v>
      </c>
      <c r="C125" s="343"/>
      <c r="D125" s="343"/>
      <c r="E125" s="343"/>
      <c r="F125" s="343"/>
      <c r="G125" s="343"/>
      <c r="H125" s="343"/>
      <c r="I125" s="343"/>
      <c r="J125" s="343"/>
      <c r="K125" s="343"/>
      <c r="L125" s="343"/>
      <c r="M125" s="343"/>
      <c r="N125" s="343"/>
      <c r="O125" s="343"/>
      <c r="P125" s="343"/>
      <c r="Q125" s="343"/>
      <c r="R125" s="343"/>
      <c r="S125" s="343"/>
      <c r="T125" s="177"/>
      <c r="U125" s="394"/>
      <c r="V125" s="395"/>
      <c r="W125" s="395"/>
      <c r="X125" s="395"/>
      <c r="Y125" s="396"/>
      <c r="Z125" s="63"/>
      <c r="AA125" s="336"/>
      <c r="AB125" s="336"/>
      <c r="AC125" s="336"/>
      <c r="AD125" s="336"/>
      <c r="AE125" s="336"/>
      <c r="AF125" s="336"/>
      <c r="AG125" s="336"/>
      <c r="AH125" s="336"/>
      <c r="AI125" s="336"/>
      <c r="AJ125" s="63"/>
      <c r="AK125" s="85"/>
    </row>
    <row r="126" spans="1:41" s="10" customFormat="1" ht="3.65" customHeight="1" x14ac:dyDescent="0.35">
      <c r="A126" s="63"/>
      <c r="B126" s="48"/>
      <c r="C126" s="48"/>
      <c r="D126" s="48"/>
      <c r="E126" s="48"/>
      <c r="F126" s="49"/>
      <c r="G126" s="49"/>
      <c r="H126" s="49"/>
      <c r="I126" s="49"/>
      <c r="J126" s="49"/>
      <c r="K126" s="49"/>
      <c r="L126" s="49"/>
      <c r="M126" s="49"/>
      <c r="N126" s="63"/>
      <c r="O126" s="49"/>
      <c r="P126" s="49"/>
      <c r="Q126" s="49"/>
      <c r="R126" s="49"/>
      <c r="S126" s="49"/>
      <c r="T126" s="71"/>
      <c r="U126" s="71"/>
      <c r="V126" s="71"/>
      <c r="W126" s="71"/>
      <c r="X126" s="71"/>
      <c r="Y126" s="71"/>
      <c r="Z126" s="71"/>
      <c r="AA126" s="71"/>
      <c r="AB126" s="71"/>
      <c r="AC126" s="71"/>
      <c r="AD126" s="71"/>
      <c r="AE126" s="71"/>
      <c r="AF126" s="71"/>
      <c r="AG126" s="71"/>
      <c r="AH126" s="71"/>
      <c r="AI126" s="71"/>
      <c r="AJ126" s="63"/>
      <c r="AK126" s="85"/>
    </row>
    <row r="127" spans="1:41" s="10" customFormat="1" ht="15" customHeight="1" x14ac:dyDescent="0.35">
      <c r="A127" s="63"/>
      <c r="B127" s="452" t="s">
        <v>71</v>
      </c>
      <c r="C127" s="452"/>
      <c r="D127" s="452"/>
      <c r="E127" s="452"/>
      <c r="F127" s="452"/>
      <c r="G127" s="452"/>
      <c r="H127" s="452"/>
      <c r="I127" s="452"/>
      <c r="J127" s="452"/>
      <c r="K127" s="452"/>
      <c r="L127" s="452"/>
      <c r="M127" s="453"/>
      <c r="N127" s="441"/>
      <c r="O127" s="442"/>
      <c r="P127" s="442"/>
      <c r="Q127" s="442"/>
      <c r="R127" s="442"/>
      <c r="S127" s="442"/>
      <c r="T127" s="442"/>
      <c r="U127" s="442"/>
      <c r="V127" s="442"/>
      <c r="W127" s="442"/>
      <c r="X127" s="442"/>
      <c r="Y127" s="442"/>
      <c r="Z127" s="442"/>
      <c r="AA127" s="442"/>
      <c r="AB127" s="442"/>
      <c r="AC127" s="442"/>
      <c r="AD127" s="442"/>
      <c r="AE127" s="442"/>
      <c r="AF127" s="442"/>
      <c r="AG127" s="442"/>
      <c r="AH127" s="442"/>
      <c r="AI127" s="443"/>
      <c r="AJ127" s="63"/>
      <c r="AK127" s="85"/>
    </row>
    <row r="128" spans="1:41" s="10" customFormat="1" x14ac:dyDescent="0.35">
      <c r="A128" s="63"/>
      <c r="B128" s="48"/>
      <c r="C128" s="48"/>
      <c r="D128" s="48"/>
      <c r="E128" s="48"/>
      <c r="F128" s="49"/>
      <c r="G128" s="49"/>
      <c r="H128" s="49"/>
      <c r="I128" s="49"/>
      <c r="J128" s="49"/>
      <c r="K128" s="49"/>
      <c r="L128" s="49"/>
      <c r="M128" s="49"/>
      <c r="N128" s="444"/>
      <c r="O128" s="445"/>
      <c r="P128" s="445"/>
      <c r="Q128" s="445"/>
      <c r="R128" s="445"/>
      <c r="S128" s="445"/>
      <c r="T128" s="445"/>
      <c r="U128" s="445"/>
      <c r="V128" s="445"/>
      <c r="W128" s="445"/>
      <c r="X128" s="445"/>
      <c r="Y128" s="445"/>
      <c r="Z128" s="445"/>
      <c r="AA128" s="445"/>
      <c r="AB128" s="445"/>
      <c r="AC128" s="445"/>
      <c r="AD128" s="445"/>
      <c r="AE128" s="445"/>
      <c r="AF128" s="445"/>
      <c r="AG128" s="445"/>
      <c r="AH128" s="445"/>
      <c r="AI128" s="446"/>
      <c r="AJ128" s="63"/>
      <c r="AK128" s="85"/>
    </row>
    <row r="129" spans="1:37" s="10" customFormat="1" ht="3.65" customHeight="1" x14ac:dyDescent="0.35">
      <c r="A129" s="63"/>
      <c r="B129" s="48"/>
      <c r="C129" s="48"/>
      <c r="D129" s="48"/>
      <c r="E129" s="48"/>
      <c r="F129" s="49"/>
      <c r="G129" s="49"/>
      <c r="H129" s="49"/>
      <c r="I129" s="49"/>
      <c r="J129" s="49"/>
      <c r="K129" s="49"/>
      <c r="L129" s="49"/>
      <c r="M129" s="49"/>
      <c r="N129" s="63"/>
      <c r="O129" s="49"/>
      <c r="P129" s="49"/>
      <c r="Q129" s="49"/>
      <c r="R129" s="49"/>
      <c r="S129" s="49"/>
      <c r="T129" s="71"/>
      <c r="U129" s="71"/>
      <c r="V129" s="71"/>
      <c r="W129" s="71"/>
      <c r="X129" s="71"/>
      <c r="Y129" s="71"/>
      <c r="Z129" s="71"/>
      <c r="AA129" s="71"/>
      <c r="AB129" s="71"/>
      <c r="AC129" s="71"/>
      <c r="AD129" s="71"/>
      <c r="AE129" s="71"/>
      <c r="AF129" s="71"/>
      <c r="AG129" s="71"/>
      <c r="AH129" s="71"/>
      <c r="AI129" s="71"/>
      <c r="AJ129" s="63"/>
      <c r="AK129" s="85"/>
    </row>
    <row r="130" spans="1:37" s="10" customFormat="1" ht="15" customHeight="1" x14ac:dyDescent="0.35">
      <c r="A130" s="63"/>
      <c r="B130" s="336" t="s">
        <v>38</v>
      </c>
      <c r="C130" s="336"/>
      <c r="D130" s="336"/>
      <c r="E130" s="336"/>
      <c r="F130" s="344"/>
      <c r="G130" s="345"/>
      <c r="H130" s="345"/>
      <c r="I130" s="345"/>
      <c r="J130" s="345"/>
      <c r="K130" s="345"/>
      <c r="L130" s="345"/>
      <c r="M130" s="345"/>
      <c r="N130" s="345"/>
      <c r="O130" s="345"/>
      <c r="P130" s="345"/>
      <c r="Q130" s="345"/>
      <c r="R130" s="345"/>
      <c r="S130" s="345"/>
      <c r="T130" s="345"/>
      <c r="U130" s="345"/>
      <c r="V130" s="345"/>
      <c r="W130" s="345"/>
      <c r="X130" s="345"/>
      <c r="Y130" s="345"/>
      <c r="Z130" s="345"/>
      <c r="AA130" s="345"/>
      <c r="AB130" s="345"/>
      <c r="AC130" s="345"/>
      <c r="AD130" s="345"/>
      <c r="AE130" s="345"/>
      <c r="AF130" s="345"/>
      <c r="AG130" s="345"/>
      <c r="AH130" s="345"/>
      <c r="AI130" s="346"/>
      <c r="AJ130" s="63"/>
      <c r="AK130" s="85"/>
    </row>
    <row r="131" spans="1:37" s="10" customFormat="1" x14ac:dyDescent="0.35">
      <c r="A131" s="63"/>
      <c r="B131" s="48"/>
      <c r="C131" s="48"/>
      <c r="D131" s="48"/>
      <c r="E131" s="48"/>
      <c r="F131" s="347"/>
      <c r="G131" s="348"/>
      <c r="H131" s="348"/>
      <c r="I131" s="348"/>
      <c r="J131" s="348"/>
      <c r="K131" s="348"/>
      <c r="L131" s="348"/>
      <c r="M131" s="348"/>
      <c r="N131" s="348"/>
      <c r="O131" s="348"/>
      <c r="P131" s="348"/>
      <c r="Q131" s="348"/>
      <c r="R131" s="348"/>
      <c r="S131" s="348"/>
      <c r="T131" s="348"/>
      <c r="U131" s="348"/>
      <c r="V131" s="348"/>
      <c r="W131" s="348"/>
      <c r="X131" s="348"/>
      <c r="Y131" s="348"/>
      <c r="Z131" s="348"/>
      <c r="AA131" s="348"/>
      <c r="AB131" s="348"/>
      <c r="AC131" s="348"/>
      <c r="AD131" s="348"/>
      <c r="AE131" s="348"/>
      <c r="AF131" s="348"/>
      <c r="AG131" s="348"/>
      <c r="AH131" s="348"/>
      <c r="AI131" s="349"/>
      <c r="AJ131" s="63"/>
      <c r="AK131" s="85"/>
    </row>
    <row r="132" spans="1:37" s="10" customFormat="1" ht="3.65" customHeight="1" x14ac:dyDescent="0.35">
      <c r="A132" s="63"/>
      <c r="B132" s="48"/>
      <c r="C132" s="48"/>
      <c r="D132" s="48"/>
      <c r="E132" s="48"/>
      <c r="F132" s="49"/>
      <c r="G132" s="49"/>
      <c r="H132" s="49"/>
      <c r="I132" s="49"/>
      <c r="J132" s="49"/>
      <c r="K132" s="49"/>
      <c r="L132" s="49"/>
      <c r="M132" s="49"/>
      <c r="N132" s="63"/>
      <c r="O132" s="49"/>
      <c r="P132" s="49"/>
      <c r="Q132" s="49"/>
      <c r="R132" s="49"/>
      <c r="S132" s="49"/>
      <c r="T132" s="71"/>
      <c r="U132" s="71"/>
      <c r="V132" s="71"/>
      <c r="W132" s="71"/>
      <c r="X132" s="71"/>
      <c r="Y132" s="71"/>
      <c r="Z132" s="71"/>
      <c r="AA132" s="71"/>
      <c r="AB132" s="71"/>
      <c r="AC132" s="71"/>
      <c r="AD132" s="71"/>
      <c r="AE132" s="71"/>
      <c r="AF132" s="71"/>
      <c r="AG132" s="71"/>
      <c r="AH132" s="71"/>
      <c r="AI132" s="71"/>
      <c r="AJ132" s="63"/>
      <c r="AK132" s="85"/>
    </row>
    <row r="133" spans="1:37" s="10" customFormat="1" ht="15.65" customHeight="1" x14ac:dyDescent="0.35">
      <c r="A133" s="63"/>
      <c r="B133" s="364" t="s">
        <v>72</v>
      </c>
      <c r="C133" s="365"/>
      <c r="D133" s="365"/>
      <c r="E133" s="365"/>
      <c r="F133" s="365"/>
      <c r="G133" s="365"/>
      <c r="H133" s="365"/>
      <c r="I133" s="365"/>
      <c r="J133" s="365"/>
      <c r="K133" s="365"/>
      <c r="L133" s="365"/>
      <c r="M133" s="365"/>
      <c r="N133" s="365"/>
      <c r="O133" s="365"/>
      <c r="P133" s="365"/>
      <c r="Q133" s="365"/>
      <c r="R133" s="365"/>
      <c r="S133" s="365"/>
      <c r="T133" s="365"/>
      <c r="U133" s="365"/>
      <c r="V133" s="365"/>
      <c r="W133" s="365"/>
      <c r="X133" s="365"/>
      <c r="Y133" s="365"/>
      <c r="Z133" s="365"/>
      <c r="AA133" s="365"/>
      <c r="AB133" s="365"/>
      <c r="AC133" s="365"/>
      <c r="AD133" s="365"/>
      <c r="AE133" s="365"/>
      <c r="AF133" s="365"/>
      <c r="AG133" s="365"/>
      <c r="AH133" s="365"/>
      <c r="AI133" s="366"/>
      <c r="AJ133" s="63"/>
      <c r="AK133" s="85"/>
    </row>
    <row r="134" spans="1:37" s="10" customFormat="1" ht="2.4" customHeight="1" x14ac:dyDescent="0.35">
      <c r="A134" s="63"/>
      <c r="B134" s="48"/>
      <c r="C134" s="48"/>
      <c r="D134" s="48"/>
      <c r="E134" s="48"/>
      <c r="F134" s="49"/>
      <c r="G134" s="49"/>
      <c r="H134" s="49"/>
      <c r="I134" s="49"/>
      <c r="J134" s="49"/>
      <c r="K134" s="49"/>
      <c r="L134" s="49"/>
      <c r="M134" s="49"/>
      <c r="N134" s="63"/>
      <c r="O134" s="49"/>
      <c r="P134" s="49"/>
      <c r="Q134" s="49"/>
      <c r="R134" s="49"/>
      <c r="S134" s="49"/>
      <c r="T134" s="71"/>
      <c r="U134" s="71"/>
      <c r="V134" s="71"/>
      <c r="W134" s="71"/>
      <c r="X134" s="71"/>
      <c r="Y134" s="71"/>
      <c r="Z134" s="71"/>
      <c r="AA134" s="71"/>
      <c r="AB134" s="71"/>
      <c r="AC134" s="71"/>
      <c r="AD134" s="71"/>
      <c r="AE134" s="71"/>
      <c r="AF134" s="71"/>
      <c r="AG134" s="71"/>
      <c r="AH134" s="71"/>
      <c r="AI134" s="71"/>
      <c r="AJ134" s="63"/>
      <c r="AK134" s="85"/>
    </row>
    <row r="135" spans="1:37" s="10" customFormat="1" ht="14.4" customHeight="1" x14ac:dyDescent="0.35">
      <c r="A135" s="63"/>
      <c r="B135" s="48"/>
      <c r="C135" s="48"/>
      <c r="D135" s="48"/>
      <c r="E135" s="373" t="s">
        <v>73</v>
      </c>
      <c r="F135" s="373"/>
      <c r="G135" s="373"/>
      <c r="H135" s="373"/>
      <c r="I135" s="373"/>
      <c r="J135" s="373"/>
      <c r="K135" s="373"/>
      <c r="L135" s="373"/>
      <c r="M135" s="373"/>
      <c r="N135" s="373"/>
      <c r="O135" s="373"/>
      <c r="P135" s="373"/>
      <c r="Q135" s="49"/>
      <c r="R135" s="63"/>
      <c r="S135" s="49"/>
      <c r="T135" s="52"/>
      <c r="U135" s="343" t="s">
        <v>74</v>
      </c>
      <c r="V135" s="343"/>
      <c r="W135" s="343"/>
      <c r="X135" s="343"/>
      <c r="Y135" s="343"/>
      <c r="Z135" s="343"/>
      <c r="AA135" s="343"/>
      <c r="AB135" s="343"/>
      <c r="AC135" s="343"/>
      <c r="AD135" s="343"/>
      <c r="AE135" s="343"/>
      <c r="AF135" s="343"/>
      <c r="AG135" s="343"/>
      <c r="AH135" s="343"/>
      <c r="AI135" s="343"/>
      <c r="AJ135" s="63"/>
      <c r="AK135" s="85"/>
    </row>
    <row r="136" spans="1:37" s="10" customFormat="1" ht="14.4" customHeight="1" x14ac:dyDescent="0.35">
      <c r="A136" s="63"/>
      <c r="B136" s="48"/>
      <c r="C136" s="48"/>
      <c r="D136" s="48"/>
      <c r="E136" s="373" t="s">
        <v>75</v>
      </c>
      <c r="F136" s="373"/>
      <c r="G136" s="373"/>
      <c r="H136" s="373"/>
      <c r="I136" s="373"/>
      <c r="J136" s="373"/>
      <c r="K136" s="373"/>
      <c r="L136" s="373"/>
      <c r="M136" s="373"/>
      <c r="N136" s="373"/>
      <c r="O136" s="373"/>
      <c r="P136" s="373"/>
      <c r="Q136" s="49"/>
      <c r="R136" s="63"/>
      <c r="S136" s="49"/>
      <c r="T136" s="52"/>
      <c r="U136" s="343" t="s">
        <v>76</v>
      </c>
      <c r="V136" s="343"/>
      <c r="W136" s="343"/>
      <c r="X136" s="343"/>
      <c r="Y136" s="343"/>
      <c r="Z136" s="343"/>
      <c r="AA136" s="343"/>
      <c r="AB136" s="343"/>
      <c r="AC136" s="343"/>
      <c r="AD136" s="343"/>
      <c r="AE136" s="343"/>
      <c r="AF136" s="343"/>
      <c r="AG136" s="343"/>
      <c r="AH136" s="343"/>
      <c r="AI136" s="343"/>
      <c r="AJ136" s="63"/>
      <c r="AK136" s="85"/>
    </row>
    <row r="137" spans="1:37" s="10" customFormat="1" ht="14.4" customHeight="1" x14ac:dyDescent="0.35">
      <c r="A137" s="63"/>
      <c r="B137" s="48"/>
      <c r="C137" s="48"/>
      <c r="D137" s="48"/>
      <c r="E137" s="373" t="s">
        <v>77</v>
      </c>
      <c r="F137" s="373"/>
      <c r="G137" s="373"/>
      <c r="H137" s="373"/>
      <c r="I137" s="373"/>
      <c r="J137" s="373"/>
      <c r="K137" s="373"/>
      <c r="L137" s="373"/>
      <c r="M137" s="373"/>
      <c r="N137" s="373"/>
      <c r="O137" s="373"/>
      <c r="P137" s="373"/>
      <c r="Q137" s="49"/>
      <c r="R137" s="63"/>
      <c r="S137" s="49"/>
      <c r="T137" s="52"/>
      <c r="U137" s="343"/>
      <c r="V137" s="343"/>
      <c r="W137" s="343"/>
      <c r="X137" s="343"/>
      <c r="Y137" s="343"/>
      <c r="Z137" s="343"/>
      <c r="AA137" s="343"/>
      <c r="AB137" s="343"/>
      <c r="AC137" s="343"/>
      <c r="AD137" s="343"/>
      <c r="AE137" s="343"/>
      <c r="AF137" s="343"/>
      <c r="AG137" s="343"/>
      <c r="AH137" s="343"/>
      <c r="AI137" s="343"/>
      <c r="AJ137" s="63"/>
      <c r="AK137" s="85"/>
    </row>
    <row r="138" spans="1:37" ht="8" customHeight="1" thickBot="1" x14ac:dyDescent="0.4">
      <c r="A138" s="63"/>
      <c r="B138" s="63"/>
      <c r="C138" s="63"/>
      <c r="D138" s="63"/>
      <c r="E138" s="63"/>
      <c r="F138" s="63"/>
      <c r="G138" s="63"/>
      <c r="H138" s="63"/>
      <c r="I138" s="63"/>
      <c r="J138" s="63"/>
      <c r="K138" s="63"/>
      <c r="L138" s="63"/>
      <c r="M138" s="63"/>
      <c r="N138" s="63"/>
      <c r="O138" s="63"/>
      <c r="P138" s="63"/>
      <c r="Q138" s="63"/>
      <c r="R138" s="63"/>
      <c r="S138" s="63"/>
      <c r="T138" s="63"/>
      <c r="U138" s="63"/>
      <c r="V138" s="63"/>
      <c r="W138" s="63"/>
      <c r="X138" s="63"/>
      <c r="Y138" s="63"/>
      <c r="Z138" s="63"/>
      <c r="AA138" s="63"/>
      <c r="AB138" s="63"/>
      <c r="AC138" s="63"/>
      <c r="AD138" s="63"/>
      <c r="AE138" s="63"/>
      <c r="AF138" s="63"/>
      <c r="AG138" s="63"/>
      <c r="AH138" s="63"/>
      <c r="AI138" s="63"/>
      <c r="AJ138" s="63"/>
    </row>
    <row r="139" spans="1:37" s="1" customFormat="1" x14ac:dyDescent="0.35">
      <c r="A139" s="63"/>
      <c r="B139" s="322" t="s">
        <v>78</v>
      </c>
      <c r="C139" s="323"/>
      <c r="D139" s="323"/>
      <c r="E139" s="323"/>
      <c r="F139" s="323"/>
      <c r="G139" s="323"/>
      <c r="H139" s="323"/>
      <c r="I139" s="323"/>
      <c r="J139" s="323"/>
      <c r="K139" s="323"/>
      <c r="L139" s="323"/>
      <c r="M139" s="323"/>
      <c r="N139" s="323"/>
      <c r="O139" s="323"/>
      <c r="P139" s="323"/>
      <c r="Q139" s="323"/>
      <c r="R139" s="323"/>
      <c r="S139" s="323"/>
      <c r="T139" s="323"/>
      <c r="U139" s="323"/>
      <c r="V139" s="323"/>
      <c r="W139" s="323"/>
      <c r="X139" s="323"/>
      <c r="Y139" s="323"/>
      <c r="Z139" s="323"/>
      <c r="AA139" s="323"/>
      <c r="AB139" s="323"/>
      <c r="AC139" s="323"/>
      <c r="AD139" s="323"/>
      <c r="AE139" s="323"/>
      <c r="AF139" s="323"/>
      <c r="AG139" s="323"/>
      <c r="AH139" s="323"/>
      <c r="AI139" s="324"/>
      <c r="AJ139" s="63"/>
      <c r="AK139" s="85"/>
    </row>
    <row r="140" spans="1:37" ht="5" customHeight="1" x14ac:dyDescent="0.35">
      <c r="A140" s="63"/>
      <c r="B140" s="196"/>
      <c r="C140" s="197"/>
      <c r="D140" s="197"/>
      <c r="E140" s="197"/>
      <c r="F140" s="197"/>
      <c r="G140" s="197"/>
      <c r="H140" s="197"/>
      <c r="I140" s="197"/>
      <c r="J140" s="197"/>
      <c r="K140" s="197"/>
      <c r="L140" s="197"/>
      <c r="M140" s="197"/>
      <c r="N140" s="197"/>
      <c r="O140" s="197"/>
      <c r="P140" s="197"/>
      <c r="Q140" s="197"/>
      <c r="R140" s="197"/>
      <c r="S140" s="197"/>
      <c r="T140" s="197"/>
      <c r="U140" s="197"/>
      <c r="V140" s="197"/>
      <c r="W140" s="197"/>
      <c r="X140" s="197"/>
      <c r="Y140" s="197"/>
      <c r="Z140" s="197"/>
      <c r="AA140" s="197"/>
      <c r="AB140" s="197"/>
      <c r="AC140" s="197"/>
      <c r="AD140" s="197"/>
      <c r="AE140" s="197"/>
      <c r="AF140" s="197"/>
      <c r="AG140" s="197"/>
      <c r="AH140" s="197"/>
      <c r="AI140" s="198"/>
      <c r="AJ140" s="63"/>
    </row>
    <row r="141" spans="1:37" x14ac:dyDescent="0.35">
      <c r="A141" s="63"/>
      <c r="B141" s="325" t="s">
        <v>945</v>
      </c>
      <c r="C141" s="326"/>
      <c r="D141" s="326"/>
      <c r="E141" s="326"/>
      <c r="F141" s="326"/>
      <c r="G141" s="327"/>
      <c r="H141" s="328"/>
      <c r="I141" s="328"/>
      <c r="J141" s="328"/>
      <c r="K141" s="328"/>
      <c r="L141" s="328"/>
      <c r="M141" s="328"/>
      <c r="N141" s="328"/>
      <c r="O141" s="329"/>
      <c r="P141" s="326" t="s">
        <v>3</v>
      </c>
      <c r="Q141" s="326"/>
      <c r="R141" s="326"/>
      <c r="S141" s="326"/>
      <c r="T141" s="330"/>
      <c r="U141" s="331"/>
      <c r="V141" s="331"/>
      <c r="W141" s="331"/>
      <c r="X141" s="331"/>
      <c r="Y141" s="331"/>
      <c r="Z141" s="331"/>
      <c r="AA141" s="331"/>
      <c r="AB141" s="332"/>
      <c r="AC141" s="326" t="s">
        <v>4</v>
      </c>
      <c r="AD141" s="326"/>
      <c r="AE141" s="333"/>
      <c r="AF141" s="334"/>
      <c r="AG141" s="334"/>
      <c r="AH141" s="334"/>
      <c r="AI141" s="335"/>
      <c r="AJ141" s="63"/>
    </row>
    <row r="142" spans="1:37" ht="5" customHeight="1" thickBot="1" x14ac:dyDescent="0.4">
      <c r="A142" s="63"/>
      <c r="B142" s="202"/>
      <c r="C142" s="168"/>
      <c r="D142" s="168"/>
      <c r="E142" s="168"/>
      <c r="F142" s="168"/>
      <c r="G142" s="168"/>
      <c r="H142" s="168"/>
      <c r="I142" s="168"/>
      <c r="J142" s="168"/>
      <c r="K142" s="168"/>
      <c r="L142" s="168"/>
      <c r="M142" s="168"/>
      <c r="N142" s="168"/>
      <c r="O142" s="168"/>
      <c r="P142" s="168"/>
      <c r="Q142" s="168"/>
      <c r="R142" s="168"/>
      <c r="S142" s="168"/>
      <c r="T142" s="168"/>
      <c r="U142" s="168"/>
      <c r="V142" s="168"/>
      <c r="W142" s="168"/>
      <c r="X142" s="168"/>
      <c r="Y142" s="168"/>
      <c r="Z142" s="168"/>
      <c r="AA142" s="168"/>
      <c r="AB142" s="168"/>
      <c r="AC142" s="168"/>
      <c r="AD142" s="168"/>
      <c r="AE142" s="168"/>
      <c r="AF142" s="168"/>
      <c r="AG142" s="168"/>
      <c r="AH142" s="168"/>
      <c r="AI142" s="203"/>
      <c r="AJ142" s="63"/>
    </row>
    <row r="143" spans="1:37" s="15" customFormat="1" ht="8" customHeight="1" x14ac:dyDescent="0.35">
      <c r="A143" s="63"/>
      <c r="B143" s="63"/>
      <c r="C143" s="63"/>
      <c r="D143" s="63"/>
      <c r="E143" s="63"/>
      <c r="F143" s="63"/>
      <c r="G143" s="63"/>
      <c r="H143" s="63"/>
      <c r="I143" s="63"/>
      <c r="J143" s="63"/>
      <c r="K143" s="63"/>
      <c r="L143" s="63"/>
      <c r="M143" s="63"/>
      <c r="N143" s="63"/>
      <c r="O143" s="63"/>
      <c r="P143" s="63"/>
      <c r="Q143" s="63"/>
      <c r="R143" s="63"/>
      <c r="S143" s="63"/>
      <c r="T143" s="63"/>
      <c r="U143" s="63"/>
      <c r="V143" s="63"/>
      <c r="W143" s="63"/>
      <c r="X143" s="63"/>
      <c r="Y143" s="63"/>
      <c r="Z143" s="63"/>
      <c r="AA143" s="63"/>
      <c r="AB143" s="63"/>
      <c r="AC143" s="63"/>
      <c r="AD143" s="63"/>
      <c r="AE143" s="63"/>
      <c r="AF143" s="63"/>
      <c r="AG143" s="63"/>
      <c r="AH143" s="63"/>
      <c r="AI143" s="63"/>
      <c r="AJ143" s="63"/>
      <c r="AK143" s="85"/>
    </row>
  </sheetData>
  <sheetProtection algorithmName="SHA-512" hashValue="+Lb1dVIIRL/3hgeU6sO4BrXIX6MwykWKMxDY9dxCyxkASpkGsXI8SRHxhaTlNvuScVMQVwutodMre2QyhTjcYQ==" saltValue="pxpKXq1GaVV9c62nn1baGQ==" spinCount="100000" sheet="1" objects="1" scenarios="1" selectLockedCells="1"/>
  <mergeCells count="230">
    <mergeCell ref="U136:AI136"/>
    <mergeCell ref="H96:U96"/>
    <mergeCell ref="U137:AI137"/>
    <mergeCell ref="B117:G117"/>
    <mergeCell ref="S117:Y117"/>
    <mergeCell ref="Z117:AI117"/>
    <mergeCell ref="X123:AA123"/>
    <mergeCell ref="AB123:AC123"/>
    <mergeCell ref="AD123:AI123"/>
    <mergeCell ref="E137:P137"/>
    <mergeCell ref="B133:AI133"/>
    <mergeCell ref="B118:AI118"/>
    <mergeCell ref="H117:R117"/>
    <mergeCell ref="B130:E130"/>
    <mergeCell ref="F130:AI131"/>
    <mergeCell ref="B121:E121"/>
    <mergeCell ref="F121:K121"/>
    <mergeCell ref="O121:X121"/>
    <mergeCell ref="AA125:AI125"/>
    <mergeCell ref="U125:Y125"/>
    <mergeCell ref="B127:M127"/>
    <mergeCell ref="N127:AI128"/>
    <mergeCell ref="B123:F123"/>
    <mergeCell ref="G123:V123"/>
    <mergeCell ref="B69:K70"/>
    <mergeCell ref="M69:AI70"/>
    <mergeCell ref="C80:O80"/>
    <mergeCell ref="P80:V80"/>
    <mergeCell ref="J72:N72"/>
    <mergeCell ref="B92:G93"/>
    <mergeCell ref="B112:H112"/>
    <mergeCell ref="B111:H111"/>
    <mergeCell ref="Y110:AI110"/>
    <mergeCell ref="V96:AI96"/>
    <mergeCell ref="K94:O94"/>
    <mergeCell ref="AF86:AI86"/>
    <mergeCell ref="H85:U86"/>
    <mergeCell ref="V85:AI85"/>
    <mergeCell ref="P79:V79"/>
    <mergeCell ref="W79:AI79"/>
    <mergeCell ref="P94:T94"/>
    <mergeCell ref="AF93:AI93"/>
    <mergeCell ref="B83:S83"/>
    <mergeCell ref="B87:G88"/>
    <mergeCell ref="K89:O89"/>
    <mergeCell ref="AF92:AI92"/>
    <mergeCell ref="W92:AE92"/>
    <mergeCell ref="H91:U91"/>
    <mergeCell ref="T62:AD62"/>
    <mergeCell ref="C79:O79"/>
    <mergeCell ref="Z74:AI74"/>
    <mergeCell ref="B54:L54"/>
    <mergeCell ref="B56:U56"/>
    <mergeCell ref="H87:U88"/>
    <mergeCell ref="W80:AI80"/>
    <mergeCell ref="C81:O81"/>
    <mergeCell ref="P81:V81"/>
    <mergeCell ref="W81:AI81"/>
    <mergeCell ref="F64:AI65"/>
    <mergeCell ref="W78:AI78"/>
    <mergeCell ref="B74:K74"/>
    <mergeCell ref="N74:W74"/>
    <mergeCell ref="B67:AI67"/>
    <mergeCell ref="P78:V78"/>
    <mergeCell ref="Q72:AI72"/>
    <mergeCell ref="C78:O78"/>
    <mergeCell ref="B72:I72"/>
    <mergeCell ref="B64:E64"/>
    <mergeCell ref="B76:Q76"/>
    <mergeCell ref="B62:K62"/>
    <mergeCell ref="AF62:AI62"/>
    <mergeCell ref="W86:AE86"/>
    <mergeCell ref="I112:Q112"/>
    <mergeCell ref="AF97:AI97"/>
    <mergeCell ref="U115:Y115"/>
    <mergeCell ref="AA115:AI115"/>
    <mergeCell ref="AF94:AI94"/>
    <mergeCell ref="H92:U93"/>
    <mergeCell ref="P89:T89"/>
    <mergeCell ref="AF87:AI87"/>
    <mergeCell ref="AF88:AI88"/>
    <mergeCell ref="AF89:AI89"/>
    <mergeCell ref="W87:AE87"/>
    <mergeCell ref="V91:AI91"/>
    <mergeCell ref="W88:AE88"/>
    <mergeCell ref="W89:AE89"/>
    <mergeCell ref="I113:Q113"/>
    <mergeCell ref="R113:X113"/>
    <mergeCell ref="Y113:AI113"/>
    <mergeCell ref="L121:N121"/>
    <mergeCell ref="E135:P135"/>
    <mergeCell ref="Y121:AA121"/>
    <mergeCell ref="AB121:AI121"/>
    <mergeCell ref="B125:S125"/>
    <mergeCell ref="B104:AI104"/>
    <mergeCell ref="B101:E101"/>
    <mergeCell ref="B97:G98"/>
    <mergeCell ref="I109:Q109"/>
    <mergeCell ref="R109:X109"/>
    <mergeCell ref="Y109:AI109"/>
    <mergeCell ref="I110:Q110"/>
    <mergeCell ref="M106:X106"/>
    <mergeCell ref="E119:AI119"/>
    <mergeCell ref="U135:AI135"/>
    <mergeCell ref="B113:H113"/>
    <mergeCell ref="B114:H114"/>
    <mergeCell ref="R112:X112"/>
    <mergeCell ref="Y112:AI112"/>
    <mergeCell ref="Y108:AI108"/>
    <mergeCell ref="I114:Q114"/>
    <mergeCell ref="R114:X114"/>
    <mergeCell ref="Y114:AI114"/>
    <mergeCell ref="B119:D119"/>
    <mergeCell ref="B59:K59"/>
    <mergeCell ref="B60:K60"/>
    <mergeCell ref="N59:S59"/>
    <mergeCell ref="B51:E51"/>
    <mergeCell ref="O51:S51"/>
    <mergeCell ref="T51:AI51"/>
    <mergeCell ref="E136:P136"/>
    <mergeCell ref="W93:AE93"/>
    <mergeCell ref="W94:AE94"/>
    <mergeCell ref="AF98:AI98"/>
    <mergeCell ref="W97:AE97"/>
    <mergeCell ref="W98:AE98"/>
    <mergeCell ref="N62:S62"/>
    <mergeCell ref="F51:G51"/>
    <mergeCell ref="H51:M51"/>
    <mergeCell ref="M54:R54"/>
    <mergeCell ref="B61:K61"/>
    <mergeCell ref="B115:T115"/>
    <mergeCell ref="AF99:AI99"/>
    <mergeCell ref="H97:U98"/>
    <mergeCell ref="I111:Q111"/>
    <mergeCell ref="R111:X111"/>
    <mergeCell ref="Y111:AI111"/>
    <mergeCell ref="B106:L106"/>
    <mergeCell ref="T61:AD61"/>
    <mergeCell ref="AB49:AI49"/>
    <mergeCell ref="AF59:AI59"/>
    <mergeCell ref="AF60:AI60"/>
    <mergeCell ref="N60:S60"/>
    <mergeCell ref="N61:S61"/>
    <mergeCell ref="T59:AD59"/>
    <mergeCell ref="T60:AD60"/>
    <mergeCell ref="AF61:AI61"/>
    <mergeCell ref="AF58:AI58"/>
    <mergeCell ref="B47:I47"/>
    <mergeCell ref="J47:AI47"/>
    <mergeCell ref="B43:M43"/>
    <mergeCell ref="N43:AI43"/>
    <mergeCell ref="O49:X49"/>
    <mergeCell ref="T58:AD58"/>
    <mergeCell ref="N58:S58"/>
    <mergeCell ref="Y49:AA49"/>
    <mergeCell ref="B49:E49"/>
    <mergeCell ref="F49:K49"/>
    <mergeCell ref="L49:N49"/>
    <mergeCell ref="B7:AI7"/>
    <mergeCell ref="B9:AI9"/>
    <mergeCell ref="G19:O19"/>
    <mergeCell ref="AE15:AI15"/>
    <mergeCell ref="B45:F45"/>
    <mergeCell ref="G45:M45"/>
    <mergeCell ref="O45:X45"/>
    <mergeCell ref="B40:P40"/>
    <mergeCell ref="Y45:AG45"/>
    <mergeCell ref="AH45:AI45"/>
    <mergeCell ref="Q40:U40"/>
    <mergeCell ref="Y40:AI40"/>
    <mergeCell ref="B38:K38"/>
    <mergeCell ref="S38:T38"/>
    <mergeCell ref="W38:Y38"/>
    <mergeCell ref="Z38:AE38"/>
    <mergeCell ref="W36:Z36"/>
    <mergeCell ref="B32:E32"/>
    <mergeCell ref="F32:G32"/>
    <mergeCell ref="H32:M32"/>
    <mergeCell ref="O32:S32"/>
    <mergeCell ref="T32:AI32"/>
    <mergeCell ref="B34:M34"/>
    <mergeCell ref="B36:G36"/>
    <mergeCell ref="AL26:AS26"/>
    <mergeCell ref="T26:AI26"/>
    <mergeCell ref="O26:S26"/>
    <mergeCell ref="N34:AA34"/>
    <mergeCell ref="AA36:AE36"/>
    <mergeCell ref="B17:AI17"/>
    <mergeCell ref="B22:AI22"/>
    <mergeCell ref="B26:F26"/>
    <mergeCell ref="N24:AI24"/>
    <mergeCell ref="G26:M26"/>
    <mergeCell ref="B28:I28"/>
    <mergeCell ref="J28:AI28"/>
    <mergeCell ref="B30:E30"/>
    <mergeCell ref="L30:N30"/>
    <mergeCell ref="Y30:AA30"/>
    <mergeCell ref="F30:K30"/>
    <mergeCell ref="O30:X30"/>
    <mergeCell ref="AB30:AI30"/>
    <mergeCell ref="AE19:AI19"/>
    <mergeCell ref="B24:M24"/>
    <mergeCell ref="B19:F19"/>
    <mergeCell ref="P19:S19"/>
    <mergeCell ref="T19:AB19"/>
    <mergeCell ref="AC19:AD19"/>
    <mergeCell ref="H36:V36"/>
    <mergeCell ref="Q10:AC10"/>
    <mergeCell ref="Q11:AC11"/>
    <mergeCell ref="Q12:AC12"/>
    <mergeCell ref="Q13:AC13"/>
    <mergeCell ref="B116:AI116"/>
    <mergeCell ref="B139:AI139"/>
    <mergeCell ref="B141:F141"/>
    <mergeCell ref="G141:O141"/>
    <mergeCell ref="P141:S141"/>
    <mergeCell ref="T141:AB141"/>
    <mergeCell ref="AC141:AD141"/>
    <mergeCell ref="AE141:AI141"/>
    <mergeCell ref="K99:O99"/>
    <mergeCell ref="P99:T99"/>
    <mergeCell ref="W99:AE99"/>
    <mergeCell ref="B107:H107"/>
    <mergeCell ref="F101:AI102"/>
    <mergeCell ref="R110:X110"/>
    <mergeCell ref="B108:H108"/>
    <mergeCell ref="B109:H109"/>
    <mergeCell ref="B110:H110"/>
    <mergeCell ref="I108:Q108"/>
    <mergeCell ref="R108:X108"/>
  </mergeCells>
  <conditionalFormatting sqref="Y40:AI40">
    <cfRule type="expression" dxfId="301" priority="54">
      <formula>Q40="NO"</formula>
    </cfRule>
    <cfRule type="expression" dxfId="300" priority="55">
      <formula>Q40=""</formula>
    </cfRule>
    <cfRule type="expression" dxfId="299" priority="134">
      <formula>Q40="YES"</formula>
    </cfRule>
  </conditionalFormatting>
  <conditionalFormatting sqref="N43:AI43">
    <cfRule type="expression" dxfId="298" priority="52">
      <formula>Q40=""</formula>
    </cfRule>
    <cfRule type="expression" dxfId="297" priority="133">
      <formula>$Q$40="NO"</formula>
    </cfRule>
  </conditionalFormatting>
  <conditionalFormatting sqref="G45:M45">
    <cfRule type="expression" dxfId="296" priority="50">
      <formula>Q40=""</formula>
    </cfRule>
    <cfRule type="expression" dxfId="295" priority="132">
      <formula>Q40="NO"</formula>
    </cfRule>
  </conditionalFormatting>
  <conditionalFormatting sqref="Y45:AG45">
    <cfRule type="expression" dxfId="294" priority="48">
      <formula>Q40=""</formula>
    </cfRule>
    <cfRule type="expression" dxfId="293" priority="130">
      <formula>Q40="NO"</formula>
    </cfRule>
  </conditionalFormatting>
  <conditionalFormatting sqref="AH45:AI45">
    <cfRule type="expression" dxfId="292" priority="47">
      <formula>Q40=""</formula>
    </cfRule>
    <cfRule type="expression" dxfId="291" priority="71">
      <formula>Q40="NO"</formula>
    </cfRule>
    <cfRule type="expression" dxfId="290" priority="129">
      <formula>Q40="NO"</formula>
    </cfRule>
  </conditionalFormatting>
  <conditionalFormatting sqref="J47:AI47">
    <cfRule type="expression" dxfId="289" priority="45">
      <formula>Q40=""</formula>
    </cfRule>
    <cfRule type="expression" dxfId="288" priority="128">
      <formula>Q40="NO"</formula>
    </cfRule>
  </conditionalFormatting>
  <conditionalFormatting sqref="F49:K49">
    <cfRule type="expression" dxfId="287" priority="44">
      <formula>Q40=""</formula>
    </cfRule>
    <cfRule type="expression" dxfId="286" priority="127">
      <formula>Q40="NO"</formula>
    </cfRule>
  </conditionalFormatting>
  <conditionalFormatting sqref="O49:X49">
    <cfRule type="expression" dxfId="285" priority="43">
      <formula>Q40=""</formula>
    </cfRule>
    <cfRule type="expression" dxfId="284" priority="126">
      <formula>Q40="NO"</formula>
    </cfRule>
  </conditionalFormatting>
  <conditionalFormatting sqref="AB49:AI49">
    <cfRule type="expression" dxfId="283" priority="42">
      <formula>Q40=""</formula>
    </cfRule>
    <cfRule type="expression" dxfId="282" priority="125">
      <formula>Q40="NO"</formula>
    </cfRule>
  </conditionalFormatting>
  <conditionalFormatting sqref="H51:M51">
    <cfRule type="expression" dxfId="281" priority="41">
      <formula>Q40=""</formula>
    </cfRule>
    <cfRule type="expression" dxfId="280" priority="124">
      <formula>Q40="NO"</formula>
    </cfRule>
  </conditionalFormatting>
  <conditionalFormatting sqref="F51:G51">
    <cfRule type="expression" dxfId="279" priority="35">
      <formula>Q40=""</formula>
    </cfRule>
    <cfRule type="expression" dxfId="278" priority="65">
      <formula>Q40="NO"</formula>
    </cfRule>
    <cfRule type="expression" dxfId="277" priority="123">
      <formula>Q40="NO"</formula>
    </cfRule>
  </conditionalFormatting>
  <conditionalFormatting sqref="T51:AI51">
    <cfRule type="expression" dxfId="276" priority="33">
      <formula>Q40=""</formula>
    </cfRule>
    <cfRule type="expression" dxfId="275" priority="40">
      <formula>Q40=""</formula>
    </cfRule>
    <cfRule type="expression" dxfId="274" priority="63">
      <formula>Q40="NO"</formula>
    </cfRule>
    <cfRule type="expression" dxfId="273" priority="122">
      <formula>Q40="NO"</formula>
    </cfRule>
  </conditionalFormatting>
  <conditionalFormatting sqref="B74:K74">
    <cfRule type="expression" dxfId="272" priority="30">
      <formula>J72=""</formula>
    </cfRule>
    <cfRule type="expression" dxfId="271" priority="101">
      <formula>J72="NO"</formula>
    </cfRule>
  </conditionalFormatting>
  <conditionalFormatting sqref="N74:W74">
    <cfRule type="expression" dxfId="270" priority="29">
      <formula>J72=""</formula>
    </cfRule>
    <cfRule type="expression" dxfId="269" priority="100">
      <formula>J72="NO"</formula>
    </cfRule>
  </conditionalFormatting>
  <conditionalFormatting sqref="Z74:AI74">
    <cfRule type="expression" dxfId="268" priority="28">
      <formula>J72=""</formula>
    </cfRule>
    <cfRule type="expression" dxfId="267" priority="99">
      <formula>J72="NO"</formula>
    </cfRule>
  </conditionalFormatting>
  <conditionalFormatting sqref="Q72:AI72">
    <cfRule type="expression" dxfId="266" priority="31">
      <formula>J72="NO"</formula>
    </cfRule>
    <cfRule type="expression" dxfId="265" priority="32">
      <formula>J72=""</formula>
    </cfRule>
    <cfRule type="expression" dxfId="264" priority="98">
      <formula>J72="YES"</formula>
    </cfRule>
  </conditionalFormatting>
  <conditionalFormatting sqref="H117:R117">
    <cfRule type="expression" dxfId="263" priority="17">
      <formula>U115=""</formula>
    </cfRule>
    <cfRule type="expression" dxfId="262" priority="97">
      <formula>U115="NO"</formula>
    </cfRule>
  </conditionalFormatting>
  <conditionalFormatting sqref="Z117:AI117">
    <cfRule type="expression" dxfId="261" priority="16">
      <formula>U115=""</formula>
    </cfRule>
    <cfRule type="expression" dxfId="260" priority="96">
      <formula>U115="NO"</formula>
    </cfRule>
  </conditionalFormatting>
  <conditionalFormatting sqref="E119:AI119">
    <cfRule type="expression" dxfId="259" priority="15">
      <formula>U115=""</formula>
    </cfRule>
    <cfRule type="expression" dxfId="258" priority="95">
      <formula>U115="NO"</formula>
    </cfRule>
  </conditionalFormatting>
  <conditionalFormatting sqref="F121:K121">
    <cfRule type="expression" dxfId="257" priority="14">
      <formula>U115=""</formula>
    </cfRule>
    <cfRule type="expression" dxfId="256" priority="94">
      <formula>U115="NO"</formula>
    </cfRule>
  </conditionalFormatting>
  <conditionalFormatting sqref="O121:X121">
    <cfRule type="expression" dxfId="255" priority="13">
      <formula>U115=""</formula>
    </cfRule>
    <cfRule type="expression" dxfId="254" priority="93">
      <formula>U115="NO"</formula>
    </cfRule>
  </conditionalFormatting>
  <conditionalFormatting sqref="AB121:AI121">
    <cfRule type="expression" dxfId="253" priority="12">
      <formula>U115=""</formula>
    </cfRule>
    <cfRule type="expression" dxfId="252" priority="92">
      <formula>U115="NO"</formula>
    </cfRule>
  </conditionalFormatting>
  <conditionalFormatting sqref="G123:V123">
    <cfRule type="expression" dxfId="251" priority="11">
      <formula>U115=""</formula>
    </cfRule>
    <cfRule type="expression" dxfId="250" priority="91">
      <formula>U115="NO"</formula>
    </cfRule>
  </conditionalFormatting>
  <conditionalFormatting sqref="AD123:AI123">
    <cfRule type="expression" dxfId="249" priority="10">
      <formula>U115=""</formula>
    </cfRule>
    <cfRule type="expression" dxfId="248" priority="90">
      <formula>U115="NO"</formula>
    </cfRule>
  </conditionalFormatting>
  <conditionalFormatting sqref="AB123:AC123">
    <cfRule type="expression" dxfId="247" priority="18">
      <formula>U115=""</formula>
    </cfRule>
    <cfRule type="expression" dxfId="246" priority="75">
      <formula>U115="NO"</formula>
    </cfRule>
    <cfRule type="expression" dxfId="245" priority="89">
      <formula>U115="NO"</formula>
    </cfRule>
  </conditionalFormatting>
  <conditionalFormatting sqref="AA115:AI115">
    <cfRule type="expression" dxfId="244" priority="9">
      <formula>U115="NO"</formula>
    </cfRule>
    <cfRule type="expression" dxfId="243" priority="27">
      <formula>U115=""</formula>
    </cfRule>
    <cfRule type="expression" dxfId="242" priority="88">
      <formula>U115="YES"</formula>
    </cfRule>
  </conditionalFormatting>
  <conditionalFormatting sqref="N127:AI128">
    <cfRule type="expression" dxfId="241" priority="5">
      <formula>U125=""</formula>
    </cfRule>
    <cfRule type="expression" dxfId="240" priority="86">
      <formula>U125="NO"</formula>
    </cfRule>
  </conditionalFormatting>
  <conditionalFormatting sqref="B117:G117">
    <cfRule type="expression" dxfId="239" priority="26">
      <formula>U115=""</formula>
    </cfRule>
    <cfRule type="expression" dxfId="238" priority="84">
      <formula>U115="NO"</formula>
    </cfRule>
  </conditionalFormatting>
  <conditionalFormatting sqref="S117:Y117">
    <cfRule type="expression" dxfId="237" priority="25">
      <formula>U115=""</formula>
    </cfRule>
    <cfRule type="expression" dxfId="236" priority="83">
      <formula>U115="NO"</formula>
    </cfRule>
  </conditionalFormatting>
  <conditionalFormatting sqref="B119:D119">
    <cfRule type="expression" dxfId="235" priority="24">
      <formula>U115=""</formula>
    </cfRule>
    <cfRule type="expression" dxfId="234" priority="82">
      <formula>U115="NO"</formula>
    </cfRule>
  </conditionalFormatting>
  <conditionalFormatting sqref="B121:E121">
    <cfRule type="expression" dxfId="233" priority="23">
      <formula>U115=""</formula>
    </cfRule>
    <cfRule type="expression" dxfId="232" priority="80">
      <formula>U115="NO"</formula>
    </cfRule>
  </conditionalFormatting>
  <conditionalFormatting sqref="L121:N121">
    <cfRule type="expression" dxfId="231" priority="22">
      <formula>U115=""</formula>
    </cfRule>
    <cfRule type="expression" dxfId="230" priority="79">
      <formula>U115="NO"</formula>
    </cfRule>
  </conditionalFormatting>
  <conditionalFormatting sqref="Y121:AA121">
    <cfRule type="expression" dxfId="229" priority="21">
      <formula>U115=""</formula>
    </cfRule>
    <cfRule type="expression" dxfId="228" priority="78">
      <formula>U115="NO"</formula>
    </cfRule>
  </conditionalFormatting>
  <conditionalFormatting sqref="B123:F123">
    <cfRule type="expression" dxfId="227" priority="20">
      <formula>U115=""</formula>
    </cfRule>
    <cfRule type="expression" dxfId="226" priority="77">
      <formula>U115="NO"</formula>
    </cfRule>
  </conditionalFormatting>
  <conditionalFormatting sqref="X123:AA123">
    <cfRule type="expression" dxfId="225" priority="19">
      <formula>U115=""</formula>
    </cfRule>
    <cfRule type="expression" dxfId="224" priority="76">
      <formula>U115="NO"</formula>
    </cfRule>
  </conditionalFormatting>
  <conditionalFormatting sqref="B43:M43">
    <cfRule type="expression" dxfId="223" priority="53">
      <formula>Q40=""</formula>
    </cfRule>
    <cfRule type="expression" dxfId="222" priority="74">
      <formula>Q40="NO"</formula>
    </cfRule>
  </conditionalFormatting>
  <conditionalFormatting sqref="B45:F45">
    <cfRule type="expression" dxfId="221" priority="51">
      <formula>Q40=""</formula>
    </cfRule>
    <cfRule type="expression" dxfId="220" priority="73">
      <formula>Q40="NO"</formula>
    </cfRule>
  </conditionalFormatting>
  <conditionalFormatting sqref="O45:X45">
    <cfRule type="expression" dxfId="219" priority="49">
      <formula>Q40=""</formula>
    </cfRule>
    <cfRule type="expression" dxfId="218" priority="72">
      <formula>Q40="NO"</formula>
    </cfRule>
  </conditionalFormatting>
  <conditionalFormatting sqref="B47:I47">
    <cfRule type="expression" dxfId="217" priority="46">
      <formula>Q40=""</formula>
    </cfRule>
    <cfRule type="expression" dxfId="216" priority="70">
      <formula>Q40="NO"</formula>
    </cfRule>
  </conditionalFormatting>
  <conditionalFormatting sqref="B49:E49">
    <cfRule type="expression" dxfId="215" priority="39">
      <formula>Q40=""</formula>
    </cfRule>
    <cfRule type="expression" dxfId="214" priority="69">
      <formula>Q40="NO"</formula>
    </cfRule>
  </conditionalFormatting>
  <conditionalFormatting sqref="L49:N49">
    <cfRule type="expression" dxfId="213" priority="38">
      <formula>Q40=""</formula>
    </cfRule>
    <cfRule type="expression" dxfId="212" priority="68">
      <formula>Q40="NO"</formula>
    </cfRule>
  </conditionalFormatting>
  <conditionalFormatting sqref="Y49:AA49">
    <cfRule type="expression" dxfId="211" priority="37">
      <formula>Q40=""</formula>
    </cfRule>
    <cfRule type="expression" dxfId="210" priority="67">
      <formula>Q40="NO"</formula>
    </cfRule>
  </conditionalFormatting>
  <conditionalFormatting sqref="B51:E51">
    <cfRule type="expression" dxfId="209" priority="36">
      <formula>Q40=""</formula>
    </cfRule>
    <cfRule type="expression" dxfId="208" priority="66">
      <formula>Q40="NO"</formula>
    </cfRule>
  </conditionalFormatting>
  <conditionalFormatting sqref="O51:S51">
    <cfRule type="expression" dxfId="207" priority="34">
      <formula>Q40=""</formula>
    </cfRule>
    <cfRule type="expression" dxfId="206" priority="64">
      <formula>Q40="NO"</formula>
    </cfRule>
  </conditionalFormatting>
  <conditionalFormatting sqref="B127:M127">
    <cfRule type="expression" dxfId="205" priority="4">
      <formula>U125="YES"</formula>
    </cfRule>
    <cfRule type="expression" dxfId="204" priority="6">
      <formula>U125=""</formula>
    </cfRule>
    <cfRule type="expression" dxfId="203" priority="62">
      <formula>U125="NO"</formula>
    </cfRule>
  </conditionalFormatting>
  <conditionalFormatting sqref="B36">
    <cfRule type="expression" dxfId="202" priority="57">
      <formula>AB30&lt;&gt;"France"</formula>
    </cfRule>
    <cfRule type="expression" dxfId="201" priority="61">
      <formula>AB30=""</formula>
    </cfRule>
  </conditionalFormatting>
  <conditionalFormatting sqref="W36:Z36">
    <cfRule type="expression" dxfId="200" priority="56">
      <formula>AB30&lt;&gt;"France"</formula>
    </cfRule>
    <cfRule type="expression" dxfId="199" priority="59">
      <formula>AB30=""</formula>
    </cfRule>
  </conditionalFormatting>
  <conditionalFormatting sqref="AA36:AE36">
    <cfRule type="expression" dxfId="198" priority="1">
      <formula>AB30&lt;&gt;"France"</formula>
    </cfRule>
    <cfRule type="expression" dxfId="197" priority="58">
      <formula>AB30=""</formula>
    </cfRule>
  </conditionalFormatting>
  <conditionalFormatting sqref="H36:AH36">
    <cfRule type="expression" dxfId="196" priority="136">
      <formula>AB30="France"</formula>
    </cfRule>
  </conditionalFormatting>
  <conditionalFormatting sqref="H36:V36">
    <cfRule type="expression" dxfId="195" priority="2">
      <formula>AB30&lt;&gt;"France"</formula>
    </cfRule>
    <cfRule type="expression" dxfId="194" priority="3">
      <formula>AB30=""</formula>
    </cfRule>
  </conditionalFormatting>
  <dataValidations xWindow="351" yWindow="605" count="6">
    <dataValidation type="textLength" operator="equal" allowBlank="1" showInputMessage="1" showErrorMessage="1" prompt="Le n° de TVA doit contenir 13 caractères" sqref="N34" xr:uid="{00000000-0002-0000-0000-000000000000}">
      <formula1>13</formula1>
    </dataValidation>
    <dataValidation type="list" allowBlank="1" showInputMessage="1" sqref="AB121:AI121 AB49:AI49 P79:V81" xr:uid="{00000000-0002-0000-0000-000001000000}">
      <formula1>IF(P49&lt;&gt;"",OFFSET(d_noms,MATCH(P49&amp;"*",l_noms,0)-1,,SUMPRODUCT((MID(l_noms,1,LEN(P49))=TEXT(P49,"0"))*1)),l_noms)</formula1>
    </dataValidation>
    <dataValidation type="list" allowBlank="1" showInputMessage="1" prompt="Type the first letters of the country and the drop-down list will be updated" sqref="AB30:AI30" xr:uid="{00000000-0002-0000-0000-000002000000}">
      <formula1>IF(pays&lt;&gt;"",OFFSET(d_noms,MATCH(pays&amp;"*",l_noms,0)-1,,SUMPRODUCT((MID(l_noms,1,LEN(pays))=TEXT(pays,"0"))*1)),l_noms)</formula1>
    </dataValidation>
    <dataValidation type="list" allowBlank="1" showInputMessage="1" showErrorMessage="1" sqref="U116" xr:uid="{00000000-0002-0000-0000-000003000000}">
      <formula1>"OUI,NON"</formula1>
    </dataValidation>
    <dataValidation type="textLength" operator="equal" allowBlank="1" showInputMessage="1" showErrorMessage="1" prompt="The SIRET number has 14 signs" sqref="H36:V36" xr:uid="{00000000-0002-0000-0000-000004000000}">
      <formula1>14</formula1>
    </dataValidation>
    <dataValidation type="textLength" operator="equal" allowBlank="1" showInputMessage="1" showErrorMessage="1" prompt="APE code has 5 signs" sqref="AA36:AE36" xr:uid="{00000000-0002-0000-0000-000005000000}">
      <formula1>5</formula1>
    </dataValidation>
  </dataValidations>
  <hyperlinks>
    <hyperlink ref="T51" r:id="rId1" xr:uid="{00000000-0004-0000-0000-000000000000}"/>
    <hyperlink ref="T26" r:id="rId2" display="http://siteinternet" xr:uid="{00000000-0004-0000-0000-000001000000}"/>
  </hyperlinks>
  <printOptions horizontalCentered="1"/>
  <pageMargins left="0.23622047244094491" right="0.23622047244094491" top="0.39370078740157483" bottom="0.35433070866141736" header="0.11811023622047245" footer="0.31496062992125984"/>
  <pageSetup paperSize="9" scale="82" fitToHeight="0" orientation="portrait" r:id="rId3"/>
  <headerFooter>
    <oddHeader>&amp;LP6/FDP/01&amp;RP6/01/02/02/IF-03-F</oddHeader>
  </headerFooter>
  <rowBreaks count="1" manualBreakCount="1">
    <brk id="66" max="35" man="1"/>
  </rowBreaks>
  <drawing r:id="rId4"/>
  <legacyDrawing r:id="rId5"/>
  <mc:AlternateContent xmlns:mc="http://schemas.openxmlformats.org/markup-compatibility/2006">
    <mc:Choice Requires="x14">
      <controls>
        <mc:AlternateContent xmlns:mc="http://schemas.openxmlformats.org/markup-compatibility/2006">
          <mc:Choice Requires="x14">
            <control shapeId="3083" r:id="rId6" name="Check Box 11">
              <controlPr locked="0" defaultSize="0" autoFill="0" autoLine="0" autoPict="0">
                <anchor moveWithCells="1">
                  <from>
                    <xdr:col>1</xdr:col>
                    <xdr:colOff>177800</xdr:colOff>
                    <xdr:row>132</xdr:row>
                    <xdr:rowOff>177800</xdr:rowOff>
                  </from>
                  <to>
                    <xdr:col>3</xdr:col>
                    <xdr:colOff>6350</xdr:colOff>
                    <xdr:row>135</xdr:row>
                    <xdr:rowOff>25400</xdr:rowOff>
                  </to>
                </anchor>
              </controlPr>
            </control>
          </mc:Choice>
        </mc:AlternateContent>
        <mc:AlternateContent xmlns:mc="http://schemas.openxmlformats.org/markup-compatibility/2006">
          <mc:Choice Requires="x14">
            <control shapeId="3087" r:id="rId7" name="Check Box 15">
              <controlPr locked="0" defaultSize="0" autoFill="0" autoLine="0" autoPict="0">
                <anchor moveWithCells="1">
                  <from>
                    <xdr:col>1</xdr:col>
                    <xdr:colOff>177800</xdr:colOff>
                    <xdr:row>134</xdr:row>
                    <xdr:rowOff>152400</xdr:rowOff>
                  </from>
                  <to>
                    <xdr:col>3</xdr:col>
                    <xdr:colOff>6350</xdr:colOff>
                    <xdr:row>136</xdr:row>
                    <xdr:rowOff>25400</xdr:rowOff>
                  </to>
                </anchor>
              </controlPr>
            </control>
          </mc:Choice>
        </mc:AlternateContent>
        <mc:AlternateContent xmlns:mc="http://schemas.openxmlformats.org/markup-compatibility/2006">
          <mc:Choice Requires="x14">
            <control shapeId="3088" r:id="rId8" name="Check Box 16">
              <controlPr locked="0" defaultSize="0" autoFill="0" autoLine="0" autoPict="0">
                <anchor moveWithCells="1">
                  <from>
                    <xdr:col>1</xdr:col>
                    <xdr:colOff>177800</xdr:colOff>
                    <xdr:row>135</xdr:row>
                    <xdr:rowOff>158750</xdr:rowOff>
                  </from>
                  <to>
                    <xdr:col>3</xdr:col>
                    <xdr:colOff>6350</xdr:colOff>
                    <xdr:row>137</xdr:row>
                    <xdr:rowOff>31750</xdr:rowOff>
                  </to>
                </anchor>
              </controlPr>
            </control>
          </mc:Choice>
        </mc:AlternateContent>
        <mc:AlternateContent xmlns:mc="http://schemas.openxmlformats.org/markup-compatibility/2006">
          <mc:Choice Requires="x14">
            <control shapeId="3089" r:id="rId9" name="Check Box 17">
              <controlPr locked="0" defaultSize="0" autoFill="0" autoLine="0" autoPict="0">
                <anchor moveWithCells="1">
                  <from>
                    <xdr:col>17</xdr:col>
                    <xdr:colOff>177800</xdr:colOff>
                    <xdr:row>132</xdr:row>
                    <xdr:rowOff>184150</xdr:rowOff>
                  </from>
                  <to>
                    <xdr:col>19</xdr:col>
                    <xdr:colOff>0</xdr:colOff>
                    <xdr:row>135</xdr:row>
                    <xdr:rowOff>31750</xdr:rowOff>
                  </to>
                </anchor>
              </controlPr>
            </control>
          </mc:Choice>
        </mc:AlternateContent>
        <mc:AlternateContent xmlns:mc="http://schemas.openxmlformats.org/markup-compatibility/2006">
          <mc:Choice Requires="x14">
            <control shapeId="3094" r:id="rId10" name="Check Box 22">
              <controlPr locked="0" defaultSize="0" autoFill="0" autoLine="0" autoPict="0">
                <anchor moveWithCells="1">
                  <from>
                    <xdr:col>17</xdr:col>
                    <xdr:colOff>177800</xdr:colOff>
                    <xdr:row>134</xdr:row>
                    <xdr:rowOff>139700</xdr:rowOff>
                  </from>
                  <to>
                    <xdr:col>19</xdr:col>
                    <xdr:colOff>6350</xdr:colOff>
                    <xdr:row>136</xdr:row>
                    <xdr:rowOff>25400</xdr:rowOff>
                  </to>
                </anchor>
              </controlPr>
            </control>
          </mc:Choice>
        </mc:AlternateContent>
        <mc:AlternateContent xmlns:mc="http://schemas.openxmlformats.org/markup-compatibility/2006">
          <mc:Choice Requires="x14">
            <control shapeId="3109" r:id="rId11" name="Check Box 37">
              <controlPr locked="0" defaultSize="0" autoFill="0" autoLine="0" autoPict="0">
                <anchor moveWithCells="1">
                  <from>
                    <xdr:col>12</xdr:col>
                    <xdr:colOff>139700</xdr:colOff>
                    <xdr:row>36</xdr:row>
                    <xdr:rowOff>25400</xdr:rowOff>
                  </from>
                  <to>
                    <xdr:col>13</xdr:col>
                    <xdr:colOff>38100</xdr:colOff>
                    <xdr:row>38</xdr:row>
                    <xdr:rowOff>31750</xdr:rowOff>
                  </to>
                </anchor>
              </controlPr>
            </control>
          </mc:Choice>
        </mc:AlternateContent>
        <mc:AlternateContent xmlns:mc="http://schemas.openxmlformats.org/markup-compatibility/2006">
          <mc:Choice Requires="x14">
            <control shapeId="3110" r:id="rId12" name="Check Box 38">
              <controlPr locked="0" defaultSize="0" autoFill="0" autoLine="0" autoPict="0">
                <anchor moveWithCells="1">
                  <from>
                    <xdr:col>15</xdr:col>
                    <xdr:colOff>120650</xdr:colOff>
                    <xdr:row>36</xdr:row>
                    <xdr:rowOff>6350</xdr:rowOff>
                  </from>
                  <to>
                    <xdr:col>16</xdr:col>
                    <xdr:colOff>152400</xdr:colOff>
                    <xdr:row>38</xdr:row>
                    <xdr:rowOff>25400</xdr:rowOff>
                  </to>
                </anchor>
              </controlPr>
            </control>
          </mc:Choice>
        </mc:AlternateContent>
        <mc:AlternateContent xmlns:mc="http://schemas.openxmlformats.org/markup-compatibility/2006">
          <mc:Choice Requires="x14">
            <control shapeId="3111" r:id="rId13" name="Check Box 39">
              <controlPr locked="0" defaultSize="0" autoFill="0" autoLine="0" autoPict="0">
                <anchor moveWithCells="1">
                  <from>
                    <xdr:col>19</xdr:col>
                    <xdr:colOff>146050</xdr:colOff>
                    <xdr:row>36</xdr:row>
                    <xdr:rowOff>25400</xdr:rowOff>
                  </from>
                  <to>
                    <xdr:col>20</xdr:col>
                    <xdr:colOff>177800</xdr:colOff>
                    <xdr:row>38</xdr:row>
                    <xdr:rowOff>31750</xdr:rowOff>
                  </to>
                </anchor>
              </controlPr>
            </control>
          </mc:Choice>
        </mc:AlternateContent>
        <mc:AlternateContent xmlns:mc="http://schemas.openxmlformats.org/markup-compatibility/2006">
          <mc:Choice Requires="x14">
            <control shapeId="3116" r:id="rId14" name="Check Box 44">
              <controlPr locked="0" defaultSize="0" autoFill="0" autoLine="0" autoPict="0">
                <anchor moveWithCells="1">
                  <from>
                    <xdr:col>14</xdr:col>
                    <xdr:colOff>25400</xdr:colOff>
                    <xdr:row>8</xdr:row>
                    <xdr:rowOff>1416050</xdr:rowOff>
                  </from>
                  <to>
                    <xdr:col>15</xdr:col>
                    <xdr:colOff>38100</xdr:colOff>
                    <xdr:row>9</xdr:row>
                    <xdr:rowOff>184150</xdr:rowOff>
                  </to>
                </anchor>
              </controlPr>
            </control>
          </mc:Choice>
        </mc:AlternateContent>
        <mc:AlternateContent xmlns:mc="http://schemas.openxmlformats.org/markup-compatibility/2006">
          <mc:Choice Requires="x14">
            <control shapeId="3117" r:id="rId15" name="Check Box 45">
              <controlPr locked="0" defaultSize="0" autoFill="0" autoLine="0" autoPict="0">
                <anchor moveWithCells="1">
                  <from>
                    <xdr:col>14</xdr:col>
                    <xdr:colOff>25400</xdr:colOff>
                    <xdr:row>9</xdr:row>
                    <xdr:rowOff>146050</xdr:rowOff>
                  </from>
                  <to>
                    <xdr:col>15</xdr:col>
                    <xdr:colOff>38100</xdr:colOff>
                    <xdr:row>11</xdr:row>
                    <xdr:rowOff>0</xdr:rowOff>
                  </to>
                </anchor>
              </controlPr>
            </control>
          </mc:Choice>
        </mc:AlternateContent>
        <mc:AlternateContent xmlns:mc="http://schemas.openxmlformats.org/markup-compatibility/2006">
          <mc:Choice Requires="x14">
            <control shapeId="3118" r:id="rId16" name="Check Box 46">
              <controlPr locked="0" defaultSize="0" autoFill="0" autoLine="0" autoPict="0">
                <anchor moveWithCells="1">
                  <from>
                    <xdr:col>14</xdr:col>
                    <xdr:colOff>25400</xdr:colOff>
                    <xdr:row>10</xdr:row>
                    <xdr:rowOff>146050</xdr:rowOff>
                  </from>
                  <to>
                    <xdr:col>15</xdr:col>
                    <xdr:colOff>38100</xdr:colOff>
                    <xdr:row>12</xdr:row>
                    <xdr:rowOff>0</xdr:rowOff>
                  </to>
                </anchor>
              </controlPr>
            </control>
          </mc:Choice>
        </mc:AlternateContent>
        <mc:AlternateContent xmlns:mc="http://schemas.openxmlformats.org/markup-compatibility/2006">
          <mc:Choice Requires="x14">
            <control shapeId="3119" r:id="rId17" name="Check Box 47">
              <controlPr locked="0" defaultSize="0" autoFill="0" autoLine="0" autoPict="0">
                <anchor moveWithCells="1">
                  <from>
                    <xdr:col>14</xdr:col>
                    <xdr:colOff>25400</xdr:colOff>
                    <xdr:row>11</xdr:row>
                    <xdr:rowOff>139700</xdr:rowOff>
                  </from>
                  <to>
                    <xdr:col>15</xdr:col>
                    <xdr:colOff>38100</xdr:colOff>
                    <xdr:row>12</xdr:row>
                    <xdr:rowOff>184150</xdr:rowOff>
                  </to>
                </anchor>
              </controlPr>
            </control>
          </mc:Choice>
        </mc:AlternateContent>
        <mc:AlternateContent xmlns:mc="http://schemas.openxmlformats.org/markup-compatibility/2006">
          <mc:Choice Requires="x14">
            <control shapeId="3121" r:id="rId18" name="Check Box 49">
              <controlPr locked="0" defaultSize="0" autoFill="0" autoLine="0" autoPict="0">
                <anchor moveWithCells="1">
                  <from>
                    <xdr:col>12</xdr:col>
                    <xdr:colOff>139700</xdr:colOff>
                    <xdr:row>36</xdr:row>
                    <xdr:rowOff>25400</xdr:rowOff>
                  </from>
                  <to>
                    <xdr:col>13</xdr:col>
                    <xdr:colOff>177800</xdr:colOff>
                    <xdr:row>38</xdr:row>
                    <xdr:rowOff>31750</xdr:rowOff>
                  </to>
                </anchor>
              </controlPr>
            </control>
          </mc:Choice>
        </mc:AlternateContent>
        <mc:AlternateContent xmlns:mc="http://schemas.openxmlformats.org/markup-compatibility/2006">
          <mc:Choice Requires="x14">
            <control shapeId="3122" r:id="rId19" name="Check Box 50">
              <controlPr locked="0" defaultSize="0" autoFill="0" autoLine="0" autoPict="0">
                <anchor moveWithCells="1">
                  <from>
                    <xdr:col>15</xdr:col>
                    <xdr:colOff>120650</xdr:colOff>
                    <xdr:row>36</xdr:row>
                    <xdr:rowOff>6350</xdr:rowOff>
                  </from>
                  <to>
                    <xdr:col>16</xdr:col>
                    <xdr:colOff>152400</xdr:colOff>
                    <xdr:row>38</xdr:row>
                    <xdr:rowOff>25400</xdr:rowOff>
                  </to>
                </anchor>
              </controlPr>
            </control>
          </mc:Choice>
        </mc:AlternateContent>
        <mc:AlternateContent xmlns:mc="http://schemas.openxmlformats.org/markup-compatibility/2006">
          <mc:Choice Requires="x14">
            <control shapeId="3123" r:id="rId20" name="Check Box 51">
              <controlPr locked="0" defaultSize="0" autoFill="0" autoLine="0" autoPict="0">
                <anchor moveWithCells="1">
                  <from>
                    <xdr:col>19</xdr:col>
                    <xdr:colOff>146050</xdr:colOff>
                    <xdr:row>36</xdr:row>
                    <xdr:rowOff>25400</xdr:rowOff>
                  </from>
                  <to>
                    <xdr:col>20</xdr:col>
                    <xdr:colOff>177800</xdr:colOff>
                    <xdr:row>38</xdr:row>
                    <xdr:rowOff>31750</xdr:rowOff>
                  </to>
                </anchor>
              </controlPr>
            </control>
          </mc:Choice>
        </mc:AlternateContent>
        <mc:AlternateContent xmlns:mc="http://schemas.openxmlformats.org/markup-compatibility/2006">
          <mc:Choice Requires="x14">
            <control shapeId="3125" r:id="rId21" name="Check Box 53">
              <controlPr locked="0" defaultSize="0" autoFill="0" autoLine="0" autoPict="0">
                <anchor moveWithCells="1">
                  <from>
                    <xdr:col>14</xdr:col>
                    <xdr:colOff>25400</xdr:colOff>
                    <xdr:row>13</xdr:row>
                    <xdr:rowOff>12700</xdr:rowOff>
                  </from>
                  <to>
                    <xdr:col>15</xdr:col>
                    <xdr:colOff>38100</xdr:colOff>
                    <xdr:row>14</xdr:row>
                    <xdr:rowOff>190500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351" yWindow="605" count="4">
        <x14:dataValidation type="list" allowBlank="1" showInputMessage="1" showErrorMessage="1" xr:uid="{00000000-0002-0000-0000-000006000000}">
          <x14:formula1>
            <xm:f>List!$A$2:$A$40</xm:f>
          </x14:formula1>
          <xm:sqref>G45:M45</xm:sqref>
        </x14:dataValidation>
        <x14:dataValidation type="list" allowBlank="1" showInputMessage="1" showErrorMessage="1" xr:uid="{00000000-0002-0000-0000-000007000000}">
          <x14:formula1>
            <xm:f>List!$R$2:$R$3</xm:f>
          </x14:formula1>
          <xm:sqref>Q40:U40 J72:N72 U115:Y115 U125:Y125</xm:sqref>
        </x14:dataValidation>
        <x14:dataValidation type="list" allowBlank="1" showInputMessage="1" showErrorMessage="1" xr:uid="{00000000-0002-0000-0000-000008000000}">
          <x14:formula1>
            <xm:f>List!$E$2:$E$162</xm:f>
          </x14:formula1>
          <xm:sqref>Z38:AE38</xm:sqref>
        </x14:dataValidation>
        <x14:dataValidation type="list" allowBlank="1" showInputMessage="1" showErrorMessage="1" xr:uid="{00000000-0002-0000-0000-000009000000}">
          <x14:formula1>
            <xm:f>List!A$2:A$40</xm:f>
          </x14:formula1>
          <xm:sqref>G26:M26</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12">
    <pageSetUpPr fitToPage="1"/>
  </sheetPr>
  <dimension ref="A1:AX66"/>
  <sheetViews>
    <sheetView zoomScaleNormal="100" workbookViewId="0">
      <selection activeCell="K57" sqref="K57:R57"/>
    </sheetView>
  </sheetViews>
  <sheetFormatPr baseColWidth="10" defaultColWidth="2.6328125" defaultRowHeight="14.15" customHeight="1" x14ac:dyDescent="0.35"/>
  <cols>
    <col min="1" max="12" width="2.6328125" style="16"/>
    <col min="13" max="13" width="2.54296875" style="16" customWidth="1"/>
    <col min="14" max="16384" width="2.6328125" style="16"/>
  </cols>
  <sheetData>
    <row r="1" spans="1:37" ht="19.5" customHeight="1" thickBot="1" x14ac:dyDescent="0.4">
      <c r="A1" s="807"/>
      <c r="B1" s="808"/>
      <c r="C1" s="808"/>
      <c r="D1" s="808"/>
      <c r="E1" s="808"/>
      <c r="F1" s="809"/>
      <c r="G1" s="796" t="s">
        <v>863</v>
      </c>
      <c r="H1" s="797"/>
      <c r="I1" s="797"/>
      <c r="J1" s="797"/>
      <c r="K1" s="797"/>
      <c r="L1" s="797"/>
      <c r="M1" s="797"/>
      <c r="N1" s="797"/>
      <c r="O1" s="797"/>
      <c r="P1" s="797"/>
      <c r="Q1" s="797"/>
      <c r="R1" s="797"/>
      <c r="S1" s="797"/>
      <c r="T1" s="797"/>
      <c r="U1" s="797"/>
      <c r="V1" s="797"/>
      <c r="W1" s="797"/>
      <c r="X1" s="797"/>
      <c r="Y1" s="797"/>
      <c r="Z1" s="797"/>
      <c r="AA1" s="797"/>
      <c r="AB1" s="797"/>
      <c r="AC1" s="797"/>
      <c r="AD1" s="797"/>
      <c r="AE1" s="798"/>
      <c r="AF1" s="821" t="s">
        <v>864</v>
      </c>
      <c r="AG1" s="822"/>
      <c r="AH1" s="822"/>
      <c r="AI1" s="822"/>
      <c r="AJ1" s="822"/>
      <c r="AK1" s="823"/>
    </row>
    <row r="2" spans="1:37" ht="9" customHeight="1" x14ac:dyDescent="0.35">
      <c r="A2" s="810"/>
      <c r="B2" s="811"/>
      <c r="C2" s="811"/>
      <c r="D2" s="811"/>
      <c r="E2" s="811"/>
      <c r="F2" s="812"/>
      <c r="G2" s="17"/>
      <c r="H2" s="18"/>
      <c r="I2" s="18"/>
      <c r="J2" s="18"/>
      <c r="K2" s="18"/>
      <c r="L2" s="18"/>
      <c r="M2" s="18"/>
      <c r="N2" s="18"/>
      <c r="O2" s="18"/>
      <c r="P2" s="18"/>
      <c r="Q2" s="18"/>
      <c r="R2" s="18"/>
      <c r="S2" s="18"/>
      <c r="T2" s="18"/>
      <c r="U2" s="819" t="s">
        <v>865</v>
      </c>
      <c r="V2" s="819"/>
      <c r="W2" s="819"/>
      <c r="X2" s="819"/>
      <c r="Y2" s="819"/>
      <c r="Z2" s="819"/>
      <c r="AA2" s="819"/>
      <c r="AB2" s="819"/>
      <c r="AC2" s="819"/>
      <c r="AD2" s="819"/>
      <c r="AE2" s="820"/>
      <c r="AF2" s="824"/>
      <c r="AG2" s="825"/>
      <c r="AH2" s="825"/>
      <c r="AI2" s="825"/>
      <c r="AJ2" s="825"/>
      <c r="AK2" s="826"/>
    </row>
    <row r="3" spans="1:37" ht="11.15" customHeight="1" x14ac:dyDescent="0.35">
      <c r="A3" s="810"/>
      <c r="B3" s="811"/>
      <c r="C3" s="811"/>
      <c r="D3" s="811"/>
      <c r="E3" s="811"/>
      <c r="F3" s="812"/>
      <c r="G3" s="19"/>
      <c r="H3" s="242"/>
      <c r="I3" s="665" t="s">
        <v>866</v>
      </c>
      <c r="J3" s="665"/>
      <c r="K3" s="665"/>
      <c r="L3" s="665"/>
      <c r="M3" s="665"/>
      <c r="N3" s="242"/>
      <c r="O3" s="665" t="s">
        <v>867</v>
      </c>
      <c r="P3" s="665"/>
      <c r="Q3" s="665"/>
      <c r="R3" s="665"/>
      <c r="S3" s="665"/>
      <c r="T3" s="665"/>
      <c r="U3" s="819"/>
      <c r="V3" s="819"/>
      <c r="W3" s="819"/>
      <c r="X3" s="819"/>
      <c r="Y3" s="819"/>
      <c r="Z3" s="819"/>
      <c r="AA3" s="819"/>
      <c r="AB3" s="819"/>
      <c r="AC3" s="819"/>
      <c r="AD3" s="819"/>
      <c r="AE3" s="820"/>
      <c r="AF3" s="827"/>
      <c r="AG3" s="828"/>
      <c r="AH3" s="828"/>
      <c r="AI3" s="828"/>
      <c r="AJ3" s="828"/>
      <c r="AK3" s="829"/>
    </row>
    <row r="4" spans="1:37" ht="17" customHeight="1" thickBot="1" x14ac:dyDescent="0.4">
      <c r="A4" s="813"/>
      <c r="B4" s="814"/>
      <c r="C4" s="814"/>
      <c r="D4" s="814"/>
      <c r="E4" s="814"/>
      <c r="F4" s="815"/>
      <c r="G4" s="20"/>
      <c r="H4" s="21"/>
      <c r="I4" s="21"/>
      <c r="J4" s="21"/>
      <c r="K4" s="21"/>
      <c r="L4" s="21"/>
      <c r="M4" s="21"/>
      <c r="N4" s="21"/>
      <c r="O4" s="21"/>
      <c r="P4" s="21"/>
      <c r="Q4" s="21"/>
      <c r="R4" s="21"/>
      <c r="S4" s="21"/>
      <c r="T4" s="21"/>
      <c r="U4" s="816" t="s">
        <v>868</v>
      </c>
      <c r="V4" s="817"/>
      <c r="W4" s="817"/>
      <c r="X4" s="817"/>
      <c r="Y4" s="817"/>
      <c r="Z4" s="817"/>
      <c r="AA4" s="817"/>
      <c r="AB4" s="817"/>
      <c r="AC4" s="817"/>
      <c r="AD4" s="817"/>
      <c r="AE4" s="818"/>
      <c r="AF4" s="830"/>
      <c r="AG4" s="831"/>
      <c r="AH4" s="831"/>
      <c r="AI4" s="831"/>
      <c r="AJ4" s="831"/>
      <c r="AK4" s="832"/>
    </row>
    <row r="5" spans="1:37" ht="14" customHeight="1" thickBot="1" x14ac:dyDescent="0.4">
      <c r="A5" s="746" t="s">
        <v>869</v>
      </c>
      <c r="B5" s="642"/>
      <c r="C5" s="642"/>
      <c r="D5" s="642"/>
      <c r="E5" s="642"/>
      <c r="F5" s="642"/>
      <c r="G5" s="642"/>
      <c r="H5" s="642"/>
      <c r="I5" s="642"/>
      <c r="J5" s="642"/>
      <c r="K5" s="642"/>
      <c r="L5" s="642"/>
      <c r="M5" s="642"/>
      <c r="N5" s="642"/>
      <c r="O5" s="642"/>
      <c r="P5" s="642"/>
      <c r="Q5" s="642"/>
      <c r="R5" s="642"/>
      <c r="S5" s="642"/>
      <c r="T5" s="642"/>
      <c r="U5" s="642"/>
      <c r="V5" s="642"/>
      <c r="W5" s="642"/>
      <c r="X5" s="642"/>
      <c r="Y5" s="642"/>
      <c r="Z5" s="642"/>
      <c r="AA5" s="642"/>
      <c r="AB5" s="642"/>
      <c r="AC5" s="642"/>
      <c r="AD5" s="642"/>
      <c r="AE5" s="642"/>
      <c r="AF5" s="642"/>
      <c r="AG5" s="642"/>
      <c r="AH5" s="642"/>
      <c r="AI5" s="642"/>
      <c r="AJ5" s="642"/>
      <c r="AK5" s="643"/>
    </row>
    <row r="6" spans="1:37" ht="25.25" customHeight="1" thickBot="1" x14ac:dyDescent="0.4">
      <c r="A6" s="628" t="s">
        <v>870</v>
      </c>
      <c r="B6" s="641"/>
      <c r="C6" s="641"/>
      <c r="D6" s="641"/>
      <c r="E6" s="641"/>
      <c r="F6" s="833"/>
      <c r="G6" s="833"/>
      <c r="H6" s="833"/>
      <c r="I6" s="833"/>
      <c r="J6" s="833"/>
      <c r="K6" s="833"/>
      <c r="L6" s="833"/>
      <c r="M6" s="834" t="s">
        <v>871</v>
      </c>
      <c r="N6" s="834"/>
      <c r="O6" s="834"/>
      <c r="P6" s="835"/>
      <c r="Q6" s="835"/>
      <c r="R6" s="835"/>
      <c r="S6" s="835"/>
      <c r="T6" s="835"/>
      <c r="U6" s="835"/>
      <c r="V6" s="835"/>
      <c r="W6" s="835"/>
      <c r="X6" s="835"/>
      <c r="Y6" s="835"/>
      <c r="Z6" s="834" t="s">
        <v>872</v>
      </c>
      <c r="AA6" s="834"/>
      <c r="AB6" s="835"/>
      <c r="AC6" s="835"/>
      <c r="AD6" s="835"/>
      <c r="AE6" s="835"/>
      <c r="AF6" s="835"/>
      <c r="AG6" s="835"/>
      <c r="AH6" s="835"/>
      <c r="AI6" s="835"/>
      <c r="AJ6" s="835"/>
      <c r="AK6" s="836"/>
    </row>
    <row r="7" spans="1:37" ht="14.15" customHeight="1" thickBot="1" x14ac:dyDescent="0.4">
      <c r="A7" s="746" t="s">
        <v>873</v>
      </c>
      <c r="B7" s="642"/>
      <c r="C7" s="642"/>
      <c r="D7" s="642"/>
      <c r="E7" s="642"/>
      <c r="F7" s="642"/>
      <c r="G7" s="642"/>
      <c r="H7" s="642"/>
      <c r="I7" s="642"/>
      <c r="J7" s="642"/>
      <c r="K7" s="642"/>
      <c r="L7" s="642"/>
      <c r="M7" s="642"/>
      <c r="N7" s="642"/>
      <c r="O7" s="642"/>
      <c r="P7" s="642"/>
      <c r="Q7" s="642"/>
      <c r="R7" s="642"/>
      <c r="S7" s="642"/>
      <c r="T7" s="642"/>
      <c r="U7" s="642"/>
      <c r="V7" s="642"/>
      <c r="W7" s="642"/>
      <c r="X7" s="642"/>
      <c r="Y7" s="642"/>
      <c r="Z7" s="642"/>
      <c r="AA7" s="642"/>
      <c r="AB7" s="642"/>
      <c r="AC7" s="642"/>
      <c r="AD7" s="642"/>
      <c r="AE7" s="642"/>
      <c r="AF7" s="642"/>
      <c r="AG7" s="642"/>
      <c r="AH7" s="642"/>
      <c r="AI7" s="642"/>
      <c r="AJ7" s="642"/>
      <c r="AK7" s="643"/>
    </row>
    <row r="8" spans="1:37" ht="14.15" customHeight="1" x14ac:dyDescent="0.35">
      <c r="A8" s="837" t="s">
        <v>874</v>
      </c>
      <c r="B8" s="838"/>
      <c r="C8" s="838"/>
      <c r="D8" s="838"/>
      <c r="E8" s="838"/>
      <c r="F8" s="838"/>
      <c r="G8" s="838"/>
      <c r="H8" s="802">
        <f>nom_entreprise</f>
        <v>0</v>
      </c>
      <c r="I8" s="802"/>
      <c r="J8" s="802"/>
      <c r="K8" s="802"/>
      <c r="L8" s="802"/>
      <c r="M8" s="802"/>
      <c r="N8" s="802"/>
      <c r="O8" s="802"/>
      <c r="P8" s="802"/>
      <c r="Q8" s="802"/>
      <c r="R8" s="802"/>
      <c r="S8" s="802"/>
      <c r="T8" s="802"/>
      <c r="U8" s="802"/>
      <c r="V8" s="802"/>
      <c r="W8" s="802"/>
      <c r="X8" s="802"/>
      <c r="Y8" s="802"/>
      <c r="Z8" s="802"/>
      <c r="AA8" s="802"/>
      <c r="AB8" s="802"/>
      <c r="AC8" s="802"/>
      <c r="AD8" s="802"/>
      <c r="AE8" s="802"/>
      <c r="AF8" s="802"/>
      <c r="AG8" s="802"/>
      <c r="AH8" s="802"/>
      <c r="AI8" s="802"/>
      <c r="AJ8" s="802"/>
      <c r="AK8" s="803"/>
    </row>
    <row r="9" spans="1:37" ht="14.15" customHeight="1" x14ac:dyDescent="0.35">
      <c r="A9" s="785" t="s">
        <v>885</v>
      </c>
      <c r="B9" s="786"/>
      <c r="C9" s="786"/>
      <c r="D9" s="786"/>
      <c r="E9" s="786"/>
      <c r="F9" s="786"/>
      <c r="G9" s="786"/>
      <c r="H9" s="601">
        <f>'1 BASIC QUESTIONNAIRE'!N34</f>
        <v>0</v>
      </c>
      <c r="I9" s="601"/>
      <c r="J9" s="601"/>
      <c r="K9" s="601"/>
      <c r="L9" s="601"/>
      <c r="M9" s="601"/>
      <c r="N9" s="601"/>
      <c r="O9" s="601"/>
      <c r="P9" s="601"/>
      <c r="Q9" s="601"/>
      <c r="R9" s="601"/>
      <c r="S9" s="601"/>
      <c r="T9" s="601"/>
      <c r="U9" s="601"/>
      <c r="V9" s="601"/>
      <c r="W9" s="601"/>
      <c r="X9" s="601"/>
      <c r="Y9" s="601"/>
      <c r="Z9" s="788" t="s">
        <v>886</v>
      </c>
      <c r="AA9" s="788"/>
      <c r="AB9" s="788"/>
      <c r="AC9" s="22"/>
      <c r="AD9" s="787" t="s">
        <v>887</v>
      </c>
      <c r="AE9" s="787"/>
      <c r="AF9" s="22"/>
      <c r="AG9" s="783" t="s">
        <v>888</v>
      </c>
      <c r="AH9" s="783"/>
      <c r="AI9" s="783"/>
      <c r="AJ9" s="783"/>
      <c r="AK9" s="784"/>
    </row>
    <row r="10" spans="1:37" ht="14.15" customHeight="1" x14ac:dyDescent="0.35">
      <c r="A10" s="599" t="s">
        <v>889</v>
      </c>
      <c r="B10" s="600"/>
      <c r="C10" s="600"/>
      <c r="D10" s="600"/>
      <c r="E10" s="600"/>
      <c r="F10" s="600"/>
      <c r="G10" s="600"/>
      <c r="H10" s="602">
        <f>'1 BASIC QUESTIONNAIRE'!H36</f>
        <v>0</v>
      </c>
      <c r="I10" s="602"/>
      <c r="J10" s="602"/>
      <c r="K10" s="602"/>
      <c r="L10" s="602"/>
      <c r="M10" s="602"/>
      <c r="N10" s="602"/>
      <c r="O10" s="602"/>
      <c r="P10" s="602"/>
      <c r="Q10" s="602"/>
      <c r="R10" s="602"/>
      <c r="S10" s="602"/>
      <c r="T10" s="602"/>
      <c r="U10" s="602"/>
      <c r="V10" s="602"/>
      <c r="W10" s="602"/>
      <c r="X10" s="602"/>
      <c r="Y10" s="602"/>
      <c r="Z10" s="600" t="s">
        <v>890</v>
      </c>
      <c r="AA10" s="600"/>
      <c r="AB10" s="600"/>
      <c r="AC10" s="600"/>
      <c r="AD10" s="603">
        <f>'1 BASIC QUESTIONNAIRE'!AA36</f>
        <v>0</v>
      </c>
      <c r="AE10" s="603"/>
      <c r="AF10" s="603"/>
      <c r="AG10" s="603"/>
      <c r="AH10" s="603"/>
      <c r="AI10" s="603"/>
      <c r="AJ10" s="603"/>
      <c r="AK10" s="604"/>
    </row>
    <row r="11" spans="1:37" ht="14.15" customHeight="1" x14ac:dyDescent="0.35">
      <c r="A11" s="599" t="s">
        <v>875</v>
      </c>
      <c r="B11" s="600"/>
      <c r="C11" s="600"/>
      <c r="D11" s="600"/>
      <c r="E11" s="600"/>
      <c r="F11" s="600"/>
      <c r="G11" s="600"/>
      <c r="H11" s="603">
        <f>forme_juridique</f>
        <v>0</v>
      </c>
      <c r="I11" s="603"/>
      <c r="J11" s="603"/>
      <c r="K11" s="603"/>
      <c r="L11" s="603"/>
      <c r="M11" s="603"/>
      <c r="N11" s="603"/>
      <c r="O11" s="603"/>
      <c r="P11" s="603"/>
      <c r="Q11" s="603"/>
      <c r="R11" s="603"/>
      <c r="S11" s="603"/>
      <c r="T11" s="603"/>
      <c r="U11" s="603"/>
      <c r="V11" s="603"/>
      <c r="W11" s="603"/>
      <c r="X11" s="603"/>
      <c r="Y11" s="603"/>
      <c r="Z11" s="600" t="s">
        <v>876</v>
      </c>
      <c r="AA11" s="600"/>
      <c r="AB11" s="600"/>
      <c r="AC11" s="600"/>
      <c r="AD11" s="603">
        <f>IF('1 BASIC QUESTIONNAIRE'!L38=TRUE,"EUR",IF('1 BASIC QUESTIONNAIRE'!O38=TRUE,"USD",IF('1 BASIC QUESTIONNAIRE'!R38=TRUE,"CHF",'1 BASIC QUESTIONNAIRE'!Z38)))</f>
        <v>0</v>
      </c>
      <c r="AE11" s="603"/>
      <c r="AF11" s="603"/>
      <c r="AG11" s="603"/>
      <c r="AH11" s="603"/>
      <c r="AI11" s="603"/>
      <c r="AJ11" s="603"/>
      <c r="AK11" s="604"/>
    </row>
    <row r="12" spans="1:37" ht="14.15" customHeight="1" x14ac:dyDescent="0.35">
      <c r="A12" s="804" t="s">
        <v>877</v>
      </c>
      <c r="B12" s="805"/>
      <c r="C12" s="805"/>
      <c r="D12" s="806"/>
      <c r="E12" s="789">
        <f>adresse</f>
        <v>0</v>
      </c>
      <c r="F12" s="789"/>
      <c r="G12" s="789"/>
      <c r="H12" s="789"/>
      <c r="I12" s="789"/>
      <c r="J12" s="789"/>
      <c r="K12" s="789"/>
      <c r="L12" s="789"/>
      <c r="M12" s="789"/>
      <c r="N12" s="789"/>
      <c r="O12" s="789"/>
      <c r="P12" s="789"/>
      <c r="Q12" s="789"/>
      <c r="R12" s="789"/>
      <c r="S12" s="789"/>
      <c r="T12" s="789"/>
      <c r="U12" s="789"/>
      <c r="V12" s="789"/>
      <c r="W12" s="789"/>
      <c r="X12" s="789"/>
      <c r="Y12" s="789"/>
      <c r="Z12" s="780" t="s">
        <v>879</v>
      </c>
      <c r="AA12" s="780"/>
      <c r="AB12" s="780"/>
      <c r="AC12" s="780"/>
      <c r="AD12" s="781">
        <f>effectif_N</f>
        <v>0</v>
      </c>
      <c r="AE12" s="781"/>
      <c r="AF12" s="781"/>
      <c r="AG12" s="781"/>
      <c r="AH12" s="781"/>
      <c r="AI12" s="781"/>
      <c r="AJ12" s="781"/>
      <c r="AK12" s="782"/>
    </row>
    <row r="13" spans="1:37" ht="14.15" customHeight="1" x14ac:dyDescent="0.35">
      <c r="A13" s="249"/>
      <c r="B13" s="250"/>
      <c r="C13" s="250"/>
      <c r="D13" s="251"/>
      <c r="E13" s="789"/>
      <c r="F13" s="789"/>
      <c r="G13" s="789"/>
      <c r="H13" s="789"/>
      <c r="I13" s="789"/>
      <c r="J13" s="789"/>
      <c r="K13" s="789"/>
      <c r="L13" s="789"/>
      <c r="M13" s="789"/>
      <c r="N13" s="789"/>
      <c r="O13" s="789"/>
      <c r="P13" s="789"/>
      <c r="Q13" s="789"/>
      <c r="R13" s="789"/>
      <c r="S13" s="789"/>
      <c r="T13" s="789"/>
      <c r="U13" s="789"/>
      <c r="V13" s="789"/>
      <c r="W13" s="789"/>
      <c r="X13" s="789"/>
      <c r="Y13" s="789"/>
      <c r="Z13" s="799" t="s">
        <v>878</v>
      </c>
      <c r="AA13" s="799"/>
      <c r="AB13" s="799"/>
      <c r="AC13" s="799"/>
      <c r="AD13" s="799"/>
      <c r="AE13" s="800">
        <f>CAA</f>
        <v>0</v>
      </c>
      <c r="AF13" s="800"/>
      <c r="AG13" s="800"/>
      <c r="AH13" s="800"/>
      <c r="AI13" s="800"/>
      <c r="AJ13" s="800"/>
      <c r="AK13" s="801"/>
    </row>
    <row r="14" spans="1:37" ht="14.15" customHeight="1" x14ac:dyDescent="0.35">
      <c r="A14" s="605" t="s">
        <v>1000</v>
      </c>
      <c r="B14" s="606"/>
      <c r="C14" s="606"/>
      <c r="D14" s="606"/>
      <c r="E14" s="607">
        <f>code_postal</f>
        <v>0</v>
      </c>
      <c r="F14" s="607"/>
      <c r="G14" s="607"/>
      <c r="H14" s="607"/>
      <c r="I14" s="607"/>
      <c r="J14" s="607"/>
      <c r="K14" s="607"/>
      <c r="L14" s="607"/>
      <c r="M14" s="607"/>
      <c r="N14" s="793" t="s">
        <v>880</v>
      </c>
      <c r="O14" s="794"/>
      <c r="P14" s="795"/>
      <c r="Q14" s="603">
        <f>ville</f>
        <v>0</v>
      </c>
      <c r="R14" s="603"/>
      <c r="S14" s="603"/>
      <c r="T14" s="603"/>
      <c r="U14" s="603"/>
      <c r="V14" s="603"/>
      <c r="W14" s="603"/>
      <c r="X14" s="603"/>
      <c r="Y14" s="603"/>
      <c r="Z14" s="603"/>
      <c r="AA14" s="603"/>
      <c r="AB14" s="603"/>
      <c r="AC14" s="603"/>
      <c r="AD14" s="603"/>
      <c r="AE14" s="603"/>
      <c r="AF14" s="603"/>
      <c r="AG14" s="603"/>
      <c r="AH14" s="603"/>
      <c r="AI14" s="603"/>
      <c r="AJ14" s="603"/>
      <c r="AK14" s="604"/>
    </row>
    <row r="15" spans="1:37" ht="14.15" customHeight="1" x14ac:dyDescent="0.35">
      <c r="A15" s="605" t="s">
        <v>881</v>
      </c>
      <c r="B15" s="606"/>
      <c r="C15" s="606"/>
      <c r="D15" s="606"/>
      <c r="E15" s="603">
        <f>pays</f>
        <v>0</v>
      </c>
      <c r="F15" s="603"/>
      <c r="G15" s="603"/>
      <c r="H15" s="603"/>
      <c r="I15" s="603"/>
      <c r="J15" s="603"/>
      <c r="K15" s="603"/>
      <c r="L15" s="603"/>
      <c r="M15" s="603"/>
      <c r="N15" s="606" t="s">
        <v>883</v>
      </c>
      <c r="O15" s="606"/>
      <c r="P15" s="606"/>
      <c r="Q15" s="607">
        <f>adresse_email</f>
        <v>0</v>
      </c>
      <c r="R15" s="607"/>
      <c r="S15" s="607"/>
      <c r="T15" s="607"/>
      <c r="U15" s="607"/>
      <c r="V15" s="607"/>
      <c r="W15" s="607"/>
      <c r="X15" s="607"/>
      <c r="Y15" s="607"/>
      <c r="Z15" s="607"/>
      <c r="AA15" s="607"/>
      <c r="AB15" s="607"/>
      <c r="AC15" s="607"/>
      <c r="AD15" s="607"/>
      <c r="AE15" s="607"/>
      <c r="AF15" s="607"/>
      <c r="AG15" s="607"/>
      <c r="AH15" s="607"/>
      <c r="AI15" s="607"/>
      <c r="AJ15" s="607"/>
      <c r="AK15" s="609"/>
    </row>
    <row r="16" spans="1:37" ht="14.15" customHeight="1" thickBot="1" x14ac:dyDescent="0.4">
      <c r="A16" s="790" t="s">
        <v>882</v>
      </c>
      <c r="B16" s="791"/>
      <c r="C16" s="791"/>
      <c r="D16" s="792"/>
      <c r="E16" s="608" t="e">
        <f>CONCATENATE(indicatif,téléphone)</f>
        <v>#N/A</v>
      </c>
      <c r="F16" s="608"/>
      <c r="G16" s="608"/>
      <c r="H16" s="608"/>
      <c r="I16" s="608"/>
      <c r="J16" s="608"/>
      <c r="K16" s="608"/>
      <c r="L16" s="608"/>
      <c r="M16" s="608"/>
      <c r="N16" s="610" t="s">
        <v>884</v>
      </c>
      <c r="O16" s="610"/>
      <c r="P16" s="610"/>
      <c r="Q16" s="610"/>
      <c r="R16" s="610"/>
      <c r="S16" s="611" t="str">
        <f>site_internet</f>
        <v>http://</v>
      </c>
      <c r="T16" s="611"/>
      <c r="U16" s="611"/>
      <c r="V16" s="611"/>
      <c r="W16" s="611"/>
      <c r="X16" s="611"/>
      <c r="Y16" s="611"/>
      <c r="Z16" s="611"/>
      <c r="AA16" s="611"/>
      <c r="AB16" s="611"/>
      <c r="AC16" s="611"/>
      <c r="AD16" s="611"/>
      <c r="AE16" s="611"/>
      <c r="AF16" s="611"/>
      <c r="AG16" s="611"/>
      <c r="AH16" s="611"/>
      <c r="AI16" s="611"/>
      <c r="AJ16" s="611"/>
      <c r="AK16" s="612"/>
    </row>
    <row r="17" spans="1:37" ht="14.15" customHeight="1" thickBot="1" x14ac:dyDescent="0.4">
      <c r="A17" s="746" t="s">
        <v>891</v>
      </c>
      <c r="B17" s="642"/>
      <c r="C17" s="642"/>
      <c r="D17" s="642"/>
      <c r="E17" s="642"/>
      <c r="F17" s="642"/>
      <c r="G17" s="642"/>
      <c r="H17" s="642"/>
      <c r="I17" s="642"/>
      <c r="J17" s="642"/>
      <c r="K17" s="642"/>
      <c r="L17" s="642"/>
      <c r="M17" s="642"/>
      <c r="N17" s="642"/>
      <c r="O17" s="642"/>
      <c r="P17" s="642"/>
      <c r="Q17" s="642"/>
      <c r="R17" s="642"/>
      <c r="S17" s="642"/>
      <c r="T17" s="642"/>
      <c r="U17" s="642"/>
      <c r="V17" s="642"/>
      <c r="W17" s="642"/>
      <c r="X17" s="642"/>
      <c r="Y17" s="642"/>
      <c r="Z17" s="642"/>
      <c r="AA17" s="642"/>
      <c r="AB17" s="642"/>
      <c r="AC17" s="642"/>
      <c r="AD17" s="642"/>
      <c r="AE17" s="642"/>
      <c r="AF17" s="642"/>
      <c r="AG17" s="642"/>
      <c r="AH17" s="642"/>
      <c r="AI17" s="642"/>
      <c r="AJ17" s="642"/>
      <c r="AK17" s="643"/>
    </row>
    <row r="18" spans="1:37" ht="14.15" customHeight="1" x14ac:dyDescent="0.35">
      <c r="A18" s="756" t="s">
        <v>892</v>
      </c>
      <c r="B18" s="770"/>
      <c r="C18" s="770"/>
      <c r="D18" s="770"/>
      <c r="E18" s="770"/>
      <c r="F18" s="770"/>
      <c r="G18" s="770"/>
      <c r="H18" s="771"/>
      <c r="I18" s="775" t="s">
        <v>893</v>
      </c>
      <c r="J18" s="776"/>
      <c r="K18" s="776"/>
      <c r="L18" s="776"/>
      <c r="M18" s="776"/>
      <c r="N18" s="777">
        <f>direction_générale_nom</f>
        <v>0</v>
      </c>
      <c r="O18" s="777"/>
      <c r="P18" s="777"/>
      <c r="Q18" s="777"/>
      <c r="R18" s="777"/>
      <c r="S18" s="777"/>
      <c r="T18" s="777"/>
      <c r="U18" s="777"/>
      <c r="V18" s="777"/>
      <c r="W18" s="777"/>
      <c r="X18" s="777"/>
      <c r="Y18" s="777"/>
      <c r="Z18" s="777"/>
      <c r="AA18" s="777"/>
      <c r="AB18" s="777"/>
      <c r="AC18" s="777"/>
      <c r="AD18" s="777"/>
      <c r="AE18" s="777"/>
      <c r="AF18" s="777"/>
      <c r="AG18" s="777"/>
      <c r="AH18" s="777"/>
      <c r="AI18" s="777"/>
      <c r="AJ18" s="777"/>
      <c r="AK18" s="778"/>
    </row>
    <row r="19" spans="1:37" ht="14.15" customHeight="1" x14ac:dyDescent="0.35">
      <c r="A19" s="772"/>
      <c r="B19" s="773"/>
      <c r="C19" s="773"/>
      <c r="D19" s="773"/>
      <c r="E19" s="773"/>
      <c r="F19" s="773"/>
      <c r="G19" s="773"/>
      <c r="H19" s="774"/>
      <c r="I19" s="743" t="s">
        <v>882</v>
      </c>
      <c r="J19" s="687"/>
      <c r="K19" s="740">
        <f>direction_générale_tel</f>
        <v>0</v>
      </c>
      <c r="L19" s="740"/>
      <c r="M19" s="740"/>
      <c r="N19" s="740"/>
      <c r="O19" s="740"/>
      <c r="P19" s="740"/>
      <c r="Q19" s="740"/>
      <c r="R19" s="740"/>
      <c r="S19" s="758" t="s">
        <v>883</v>
      </c>
      <c r="T19" s="638"/>
      <c r="U19" s="638"/>
      <c r="V19" s="740">
        <f>direction_générale_mail</f>
        <v>0</v>
      </c>
      <c r="W19" s="740"/>
      <c r="X19" s="740"/>
      <c r="Y19" s="740"/>
      <c r="Z19" s="740"/>
      <c r="AA19" s="740"/>
      <c r="AB19" s="740"/>
      <c r="AC19" s="740"/>
      <c r="AD19" s="740"/>
      <c r="AE19" s="740"/>
      <c r="AF19" s="740"/>
      <c r="AG19" s="740"/>
      <c r="AH19" s="740"/>
      <c r="AI19" s="740"/>
      <c r="AJ19" s="740"/>
      <c r="AK19" s="745"/>
    </row>
    <row r="20" spans="1:37" ht="14.15" customHeight="1" x14ac:dyDescent="0.35">
      <c r="A20" s="761" t="s">
        <v>894</v>
      </c>
      <c r="B20" s="754"/>
      <c r="C20" s="754"/>
      <c r="D20" s="754"/>
      <c r="E20" s="754"/>
      <c r="F20" s="754"/>
      <c r="G20" s="754"/>
      <c r="H20" s="755"/>
      <c r="I20" s="758" t="s">
        <v>893</v>
      </c>
      <c r="J20" s="638"/>
      <c r="K20" s="638"/>
      <c r="L20" s="638"/>
      <c r="M20" s="638"/>
      <c r="N20" s="741">
        <f>commercial_nom</f>
        <v>0</v>
      </c>
      <c r="O20" s="741"/>
      <c r="P20" s="741"/>
      <c r="Q20" s="741"/>
      <c r="R20" s="741"/>
      <c r="S20" s="741"/>
      <c r="T20" s="741"/>
      <c r="U20" s="741"/>
      <c r="V20" s="741"/>
      <c r="W20" s="741"/>
      <c r="X20" s="741"/>
      <c r="Y20" s="741"/>
      <c r="Z20" s="741"/>
      <c r="AA20" s="741"/>
      <c r="AB20" s="741"/>
      <c r="AC20" s="741"/>
      <c r="AD20" s="741"/>
      <c r="AE20" s="741"/>
      <c r="AF20" s="741"/>
      <c r="AG20" s="741"/>
      <c r="AH20" s="741"/>
      <c r="AI20" s="741"/>
      <c r="AJ20" s="741"/>
      <c r="AK20" s="742"/>
    </row>
    <row r="21" spans="1:37" ht="14.15" customHeight="1" x14ac:dyDescent="0.35">
      <c r="A21" s="756"/>
      <c r="B21" s="646"/>
      <c r="C21" s="646"/>
      <c r="D21" s="646"/>
      <c r="E21" s="646"/>
      <c r="F21" s="646"/>
      <c r="G21" s="646"/>
      <c r="H21" s="757"/>
      <c r="I21" s="743" t="s">
        <v>882</v>
      </c>
      <c r="J21" s="687"/>
      <c r="K21" s="740">
        <f>commercial_tel</f>
        <v>0</v>
      </c>
      <c r="L21" s="740"/>
      <c r="M21" s="740"/>
      <c r="N21" s="740"/>
      <c r="O21" s="740"/>
      <c r="P21" s="740"/>
      <c r="Q21" s="740"/>
      <c r="R21" s="740"/>
      <c r="S21" s="744" t="s">
        <v>883</v>
      </c>
      <c r="T21" s="629"/>
      <c r="U21" s="629"/>
      <c r="V21" s="740">
        <f>commercial_mail</f>
        <v>0</v>
      </c>
      <c r="W21" s="740"/>
      <c r="X21" s="740"/>
      <c r="Y21" s="740"/>
      <c r="Z21" s="740"/>
      <c r="AA21" s="740"/>
      <c r="AB21" s="740"/>
      <c r="AC21" s="740"/>
      <c r="AD21" s="740"/>
      <c r="AE21" s="740"/>
      <c r="AF21" s="740"/>
      <c r="AG21" s="740"/>
      <c r="AH21" s="740"/>
      <c r="AI21" s="740"/>
      <c r="AJ21" s="740"/>
      <c r="AK21" s="745"/>
    </row>
    <row r="22" spans="1:37" ht="14.15" customHeight="1" x14ac:dyDescent="0.35">
      <c r="A22" s="753" t="s">
        <v>895</v>
      </c>
      <c r="B22" s="754"/>
      <c r="C22" s="754"/>
      <c r="D22" s="754"/>
      <c r="E22" s="754"/>
      <c r="F22" s="754"/>
      <c r="G22" s="754"/>
      <c r="H22" s="755"/>
      <c r="I22" s="758" t="s">
        <v>893</v>
      </c>
      <c r="J22" s="638"/>
      <c r="K22" s="638"/>
      <c r="L22" s="638"/>
      <c r="M22" s="638"/>
      <c r="N22" s="741">
        <f>gestion_com_nom</f>
        <v>0</v>
      </c>
      <c r="O22" s="741"/>
      <c r="P22" s="741"/>
      <c r="Q22" s="741"/>
      <c r="R22" s="741"/>
      <c r="S22" s="741"/>
      <c r="T22" s="741"/>
      <c r="U22" s="741"/>
      <c r="V22" s="741"/>
      <c r="W22" s="741"/>
      <c r="X22" s="741"/>
      <c r="Y22" s="741"/>
      <c r="Z22" s="741"/>
      <c r="AA22" s="741"/>
      <c r="AB22" s="741"/>
      <c r="AC22" s="741"/>
      <c r="AD22" s="741"/>
      <c r="AE22" s="741"/>
      <c r="AF22" s="741"/>
      <c r="AG22" s="741"/>
      <c r="AH22" s="741"/>
      <c r="AI22" s="741"/>
      <c r="AJ22" s="741"/>
      <c r="AK22" s="742"/>
    </row>
    <row r="23" spans="1:37" ht="14.15" customHeight="1" x14ac:dyDescent="0.35">
      <c r="A23" s="756"/>
      <c r="B23" s="646"/>
      <c r="C23" s="646"/>
      <c r="D23" s="646"/>
      <c r="E23" s="646"/>
      <c r="F23" s="646"/>
      <c r="G23" s="646"/>
      <c r="H23" s="757"/>
      <c r="I23" s="743" t="s">
        <v>882</v>
      </c>
      <c r="J23" s="687"/>
      <c r="K23" s="740">
        <f>gestion_com_tel</f>
        <v>0</v>
      </c>
      <c r="L23" s="740"/>
      <c r="M23" s="740"/>
      <c r="N23" s="740"/>
      <c r="O23" s="740"/>
      <c r="P23" s="740"/>
      <c r="Q23" s="740"/>
      <c r="R23" s="740"/>
      <c r="S23" s="744" t="s">
        <v>883</v>
      </c>
      <c r="T23" s="629"/>
      <c r="U23" s="629"/>
      <c r="V23" s="740">
        <f>gestion_com_mail</f>
        <v>0</v>
      </c>
      <c r="W23" s="740"/>
      <c r="X23" s="740"/>
      <c r="Y23" s="740"/>
      <c r="Z23" s="740"/>
      <c r="AA23" s="740"/>
      <c r="AB23" s="740"/>
      <c r="AC23" s="740"/>
      <c r="AD23" s="740"/>
      <c r="AE23" s="740"/>
      <c r="AF23" s="740"/>
      <c r="AG23" s="740"/>
      <c r="AH23" s="740"/>
      <c r="AI23" s="740"/>
      <c r="AJ23" s="740"/>
      <c r="AK23" s="745"/>
    </row>
    <row r="24" spans="1:37" ht="14.15" customHeight="1" x14ac:dyDescent="0.35">
      <c r="A24" s="761" t="s">
        <v>896</v>
      </c>
      <c r="B24" s="762"/>
      <c r="C24" s="762"/>
      <c r="D24" s="762"/>
      <c r="E24" s="762"/>
      <c r="F24" s="762"/>
      <c r="G24" s="762"/>
      <c r="H24" s="763"/>
      <c r="I24" s="758" t="s">
        <v>893</v>
      </c>
      <c r="J24" s="638"/>
      <c r="K24" s="638"/>
      <c r="L24" s="638"/>
      <c r="M24" s="638"/>
      <c r="N24" s="741">
        <f>comptabilité_nom</f>
        <v>0</v>
      </c>
      <c r="O24" s="741"/>
      <c r="P24" s="741"/>
      <c r="Q24" s="741"/>
      <c r="R24" s="741"/>
      <c r="S24" s="741"/>
      <c r="T24" s="741"/>
      <c r="U24" s="741"/>
      <c r="V24" s="741"/>
      <c r="W24" s="741"/>
      <c r="X24" s="741"/>
      <c r="Y24" s="741"/>
      <c r="Z24" s="741"/>
      <c r="AA24" s="741"/>
      <c r="AB24" s="741"/>
      <c r="AC24" s="741"/>
      <c r="AD24" s="741"/>
      <c r="AE24" s="741"/>
      <c r="AF24" s="741"/>
      <c r="AG24" s="741"/>
      <c r="AH24" s="741"/>
      <c r="AI24" s="741"/>
      <c r="AJ24" s="741"/>
      <c r="AK24" s="742"/>
    </row>
    <row r="25" spans="1:37" ht="14.15" customHeight="1" x14ac:dyDescent="0.35">
      <c r="A25" s="767"/>
      <c r="B25" s="768"/>
      <c r="C25" s="768"/>
      <c r="D25" s="768"/>
      <c r="E25" s="768"/>
      <c r="F25" s="768"/>
      <c r="G25" s="768"/>
      <c r="H25" s="769"/>
      <c r="I25" s="743" t="s">
        <v>882</v>
      </c>
      <c r="J25" s="687"/>
      <c r="K25" s="740">
        <f>comptabilité_tel</f>
        <v>0</v>
      </c>
      <c r="L25" s="740"/>
      <c r="M25" s="740"/>
      <c r="N25" s="740"/>
      <c r="O25" s="740"/>
      <c r="P25" s="740"/>
      <c r="Q25" s="740"/>
      <c r="R25" s="740"/>
      <c r="S25" s="744" t="s">
        <v>883</v>
      </c>
      <c r="T25" s="629"/>
      <c r="U25" s="629"/>
      <c r="V25" s="779">
        <f>comptabilité_mail</f>
        <v>0</v>
      </c>
      <c r="W25" s="740"/>
      <c r="X25" s="740"/>
      <c r="Y25" s="740"/>
      <c r="Z25" s="740"/>
      <c r="AA25" s="740"/>
      <c r="AB25" s="740"/>
      <c r="AC25" s="740"/>
      <c r="AD25" s="740"/>
      <c r="AE25" s="740"/>
      <c r="AF25" s="740"/>
      <c r="AG25" s="740"/>
      <c r="AH25" s="740"/>
      <c r="AI25" s="740"/>
      <c r="AJ25" s="740"/>
      <c r="AK25" s="745"/>
    </row>
    <row r="26" spans="1:37" ht="14.15" customHeight="1" x14ac:dyDescent="0.35">
      <c r="A26" s="753" t="s">
        <v>897</v>
      </c>
      <c r="B26" s="754"/>
      <c r="C26" s="754"/>
      <c r="D26" s="754"/>
      <c r="E26" s="754"/>
      <c r="F26" s="754"/>
      <c r="G26" s="754"/>
      <c r="H26" s="755"/>
      <c r="I26" s="758" t="s">
        <v>893</v>
      </c>
      <c r="J26" s="638"/>
      <c r="K26" s="638"/>
      <c r="L26" s="638"/>
      <c r="M26" s="638"/>
      <c r="N26" s="741">
        <f>qualité_nom</f>
        <v>0</v>
      </c>
      <c r="O26" s="741"/>
      <c r="P26" s="741"/>
      <c r="Q26" s="741"/>
      <c r="R26" s="741"/>
      <c r="S26" s="741"/>
      <c r="T26" s="741"/>
      <c r="U26" s="741"/>
      <c r="V26" s="741"/>
      <c r="W26" s="741"/>
      <c r="X26" s="741"/>
      <c r="Y26" s="741"/>
      <c r="Z26" s="741"/>
      <c r="AA26" s="741"/>
      <c r="AB26" s="741"/>
      <c r="AC26" s="741"/>
      <c r="AD26" s="741"/>
      <c r="AE26" s="741"/>
      <c r="AF26" s="741"/>
      <c r="AG26" s="741"/>
      <c r="AH26" s="741"/>
      <c r="AI26" s="741"/>
      <c r="AJ26" s="741"/>
      <c r="AK26" s="742"/>
    </row>
    <row r="27" spans="1:37" ht="14.15" customHeight="1" x14ac:dyDescent="0.35">
      <c r="A27" s="756"/>
      <c r="B27" s="646"/>
      <c r="C27" s="646"/>
      <c r="D27" s="646"/>
      <c r="E27" s="646"/>
      <c r="F27" s="646"/>
      <c r="G27" s="646"/>
      <c r="H27" s="757"/>
      <c r="I27" s="743" t="s">
        <v>882</v>
      </c>
      <c r="J27" s="687"/>
      <c r="K27" s="740">
        <f>qualité_tel</f>
        <v>0</v>
      </c>
      <c r="L27" s="740"/>
      <c r="M27" s="740"/>
      <c r="N27" s="740"/>
      <c r="O27" s="740"/>
      <c r="P27" s="740"/>
      <c r="Q27" s="740"/>
      <c r="R27" s="740"/>
      <c r="S27" s="744" t="s">
        <v>883</v>
      </c>
      <c r="T27" s="629"/>
      <c r="U27" s="629"/>
      <c r="V27" s="740">
        <f>qualité_mail</f>
        <v>0</v>
      </c>
      <c r="W27" s="740"/>
      <c r="X27" s="740"/>
      <c r="Y27" s="740"/>
      <c r="Z27" s="740"/>
      <c r="AA27" s="740"/>
      <c r="AB27" s="740"/>
      <c r="AC27" s="740"/>
      <c r="AD27" s="740"/>
      <c r="AE27" s="740"/>
      <c r="AF27" s="740"/>
      <c r="AG27" s="740"/>
      <c r="AH27" s="740"/>
      <c r="AI27" s="740"/>
      <c r="AJ27" s="740"/>
      <c r="AK27" s="745"/>
    </row>
    <row r="28" spans="1:37" ht="14.15" customHeight="1" x14ac:dyDescent="0.35">
      <c r="A28" s="761" t="s">
        <v>898</v>
      </c>
      <c r="B28" s="762"/>
      <c r="C28" s="762"/>
      <c r="D28" s="762"/>
      <c r="E28" s="762"/>
      <c r="F28" s="762"/>
      <c r="G28" s="762"/>
      <c r="H28" s="763"/>
      <c r="I28" s="758" t="s">
        <v>893</v>
      </c>
      <c r="J28" s="638"/>
      <c r="K28" s="638"/>
      <c r="L28" s="638"/>
      <c r="M28" s="638"/>
      <c r="N28" s="741">
        <f>représentant_nom</f>
        <v>0</v>
      </c>
      <c r="O28" s="741"/>
      <c r="P28" s="741"/>
      <c r="Q28" s="741"/>
      <c r="R28" s="741"/>
      <c r="S28" s="741"/>
      <c r="T28" s="741"/>
      <c r="U28" s="741"/>
      <c r="V28" s="741"/>
      <c r="W28" s="741"/>
      <c r="X28" s="741"/>
      <c r="Y28" s="741"/>
      <c r="Z28" s="741"/>
      <c r="AA28" s="741"/>
      <c r="AB28" s="741"/>
      <c r="AC28" s="741"/>
      <c r="AD28" s="741"/>
      <c r="AE28" s="741"/>
      <c r="AF28" s="741"/>
      <c r="AG28" s="741"/>
      <c r="AH28" s="741"/>
      <c r="AI28" s="741"/>
      <c r="AJ28" s="741"/>
      <c r="AK28" s="742"/>
    </row>
    <row r="29" spans="1:37" ht="14.15" customHeight="1" thickBot="1" x14ac:dyDescent="0.4">
      <c r="A29" s="764"/>
      <c r="B29" s="765"/>
      <c r="C29" s="765"/>
      <c r="D29" s="765"/>
      <c r="E29" s="765"/>
      <c r="F29" s="765"/>
      <c r="G29" s="765"/>
      <c r="H29" s="766"/>
      <c r="I29" s="743" t="s">
        <v>882</v>
      </c>
      <c r="J29" s="687"/>
      <c r="K29" s="740">
        <f>représentant_tel</f>
        <v>0</v>
      </c>
      <c r="L29" s="740"/>
      <c r="M29" s="740"/>
      <c r="N29" s="740"/>
      <c r="O29" s="740"/>
      <c r="P29" s="740"/>
      <c r="Q29" s="740"/>
      <c r="R29" s="740"/>
      <c r="S29" s="744" t="s">
        <v>883</v>
      </c>
      <c r="T29" s="629"/>
      <c r="U29" s="629"/>
      <c r="V29" s="740">
        <f>représentant_mail</f>
        <v>0</v>
      </c>
      <c r="W29" s="740"/>
      <c r="X29" s="740"/>
      <c r="Y29" s="740"/>
      <c r="Z29" s="740"/>
      <c r="AA29" s="740"/>
      <c r="AB29" s="740"/>
      <c r="AC29" s="740"/>
      <c r="AD29" s="740"/>
      <c r="AE29" s="740"/>
      <c r="AF29" s="740"/>
      <c r="AG29" s="740"/>
      <c r="AH29" s="740"/>
      <c r="AI29" s="740"/>
      <c r="AJ29" s="740"/>
      <c r="AK29" s="745"/>
    </row>
    <row r="30" spans="1:37" ht="14.15" customHeight="1" thickBot="1" x14ac:dyDescent="0.4">
      <c r="A30" s="746" t="s">
        <v>899</v>
      </c>
      <c r="B30" s="642"/>
      <c r="C30" s="642"/>
      <c r="D30" s="642"/>
      <c r="E30" s="642"/>
      <c r="F30" s="642"/>
      <c r="G30" s="642"/>
      <c r="H30" s="642"/>
      <c r="I30" s="642"/>
      <c r="J30" s="642"/>
      <c r="K30" s="642"/>
      <c r="L30" s="642"/>
      <c r="M30" s="642"/>
      <c r="N30" s="642"/>
      <c r="O30" s="642"/>
      <c r="P30" s="642"/>
      <c r="Q30" s="642"/>
      <c r="R30" s="642"/>
      <c r="S30" s="642"/>
      <c r="T30" s="642"/>
      <c r="U30" s="642"/>
      <c r="V30" s="642"/>
      <c r="W30" s="642"/>
      <c r="X30" s="642"/>
      <c r="Y30" s="642"/>
      <c r="Z30" s="642"/>
      <c r="AA30" s="642"/>
      <c r="AB30" s="642"/>
      <c r="AC30" s="642"/>
      <c r="AD30" s="642"/>
      <c r="AE30" s="642"/>
      <c r="AF30" s="642"/>
      <c r="AG30" s="642"/>
      <c r="AH30" s="642"/>
      <c r="AI30" s="642"/>
      <c r="AJ30" s="642"/>
      <c r="AK30" s="643"/>
    </row>
    <row r="31" spans="1:37" ht="14.15" customHeight="1" x14ac:dyDescent="0.35">
      <c r="A31" s="747" t="s">
        <v>900</v>
      </c>
      <c r="B31" s="748"/>
      <c r="C31" s="748"/>
      <c r="D31" s="748"/>
      <c r="E31" s="749"/>
      <c r="F31" s="759" t="s">
        <v>901</v>
      </c>
      <c r="G31" s="759"/>
      <c r="H31" s="759"/>
      <c r="I31" s="759"/>
      <c r="J31" s="759"/>
      <c r="K31" s="759"/>
      <c r="L31" s="759"/>
      <c r="M31" s="759"/>
      <c r="N31" s="759"/>
      <c r="O31" s="759"/>
      <c r="P31" s="759"/>
      <c r="Q31" s="759"/>
      <c r="R31" s="759"/>
      <c r="S31" s="759"/>
      <c r="T31" s="759"/>
      <c r="U31" s="759"/>
      <c r="V31" s="759"/>
      <c r="W31" s="759"/>
      <c r="X31" s="759"/>
      <c r="Y31" s="759"/>
      <c r="Z31" s="759"/>
      <c r="AA31" s="759"/>
      <c r="AB31" s="759"/>
      <c r="AC31" s="759"/>
      <c r="AD31" s="759"/>
      <c r="AE31" s="759"/>
      <c r="AF31" s="759"/>
      <c r="AG31" s="759"/>
      <c r="AH31" s="759"/>
      <c r="AI31" s="759"/>
      <c r="AJ31" s="759"/>
      <c r="AK31" s="760"/>
    </row>
    <row r="32" spans="1:37" ht="26.25" customHeight="1" x14ac:dyDescent="0.35">
      <c r="A32" s="652"/>
      <c r="B32" s="653"/>
      <c r="C32" s="653"/>
      <c r="D32" s="653"/>
      <c r="E32" s="654"/>
      <c r="F32" s="750" t="s">
        <v>902</v>
      </c>
      <c r="G32" s="751"/>
      <c r="H32" s="751"/>
      <c r="I32" s="751"/>
      <c r="J32" s="751"/>
      <c r="K32" s="751"/>
      <c r="L32" s="751"/>
      <c r="M32" s="751"/>
      <c r="N32" s="751"/>
      <c r="O32" s="751"/>
      <c r="P32" s="751"/>
      <c r="Q32" s="751"/>
      <c r="R32" s="751"/>
      <c r="S32" s="751"/>
      <c r="T32" s="751"/>
      <c r="U32" s="751"/>
      <c r="V32" s="751"/>
      <c r="W32" s="751"/>
      <c r="X32" s="751"/>
      <c r="Y32" s="751"/>
      <c r="Z32" s="751"/>
      <c r="AA32" s="751"/>
      <c r="AB32" s="751"/>
      <c r="AC32" s="751"/>
      <c r="AD32" s="751"/>
      <c r="AE32" s="751"/>
      <c r="AF32" s="751"/>
      <c r="AG32" s="751"/>
      <c r="AH32" s="751"/>
      <c r="AI32" s="751"/>
      <c r="AJ32" s="751"/>
      <c r="AK32" s="752"/>
    </row>
    <row r="33" spans="1:50" ht="14.15" customHeight="1" x14ac:dyDescent="0.35">
      <c r="A33" s="652" t="s">
        <v>903</v>
      </c>
      <c r="B33" s="653"/>
      <c r="C33" s="653"/>
      <c r="D33" s="653"/>
      <c r="E33" s="654"/>
      <c r="F33" s="680" t="s">
        <v>904</v>
      </c>
      <c r="G33" s="681"/>
      <c r="H33" s="681"/>
      <c r="I33" s="681"/>
      <c r="J33" s="681"/>
      <c r="K33" s="681"/>
      <c r="L33" s="681"/>
      <c r="M33" s="681"/>
      <c r="N33" s="681"/>
      <c r="O33" s="681"/>
      <c r="P33" s="681"/>
      <c r="Q33" s="681"/>
      <c r="R33" s="681"/>
      <c r="S33" s="681"/>
      <c r="T33" s="681"/>
      <c r="U33" s="681"/>
      <c r="V33" s="681"/>
      <c r="W33" s="681"/>
      <c r="X33" s="681"/>
      <c r="Y33" s="681"/>
      <c r="Z33" s="681"/>
      <c r="AA33" s="681"/>
      <c r="AB33" s="681"/>
      <c r="AC33" s="681"/>
      <c r="AD33" s="681"/>
      <c r="AE33" s="681"/>
      <c r="AF33" s="681"/>
      <c r="AG33" s="681"/>
      <c r="AH33" s="681"/>
      <c r="AI33" s="681"/>
      <c r="AJ33" s="681"/>
      <c r="AK33" s="682"/>
      <c r="AO33" s="16" t="s">
        <v>905</v>
      </c>
    </row>
    <row r="34" spans="1:50" ht="13.5" customHeight="1" x14ac:dyDescent="0.35">
      <c r="A34" s="655"/>
      <c r="B34" s="656"/>
      <c r="C34" s="656"/>
      <c r="D34" s="656"/>
      <c r="E34" s="657"/>
      <c r="F34" s="617" t="s">
        <v>906</v>
      </c>
      <c r="G34" s="618"/>
      <c r="H34" s="618"/>
      <c r="I34" s="618"/>
      <c r="J34" s="618"/>
      <c r="K34" s="618"/>
      <c r="L34" s="618"/>
      <c r="M34" s="618"/>
      <c r="N34" s="618"/>
      <c r="O34" s="618"/>
      <c r="P34" s="618"/>
      <c r="Q34" s="618"/>
      <c r="R34" s="618"/>
      <c r="S34" s="618"/>
      <c r="T34" s="618"/>
      <c r="U34" s="618"/>
      <c r="V34" s="618"/>
      <c r="W34" s="618"/>
      <c r="X34" s="618"/>
      <c r="Y34" s="618"/>
      <c r="Z34" s="618"/>
      <c r="AA34" s="618"/>
      <c r="AB34" s="618"/>
      <c r="AC34" s="618"/>
      <c r="AD34" s="618"/>
      <c r="AE34" s="618"/>
      <c r="AF34" s="618"/>
      <c r="AG34" s="618"/>
      <c r="AH34" s="618"/>
      <c r="AI34" s="618"/>
      <c r="AJ34" s="618"/>
      <c r="AK34" s="619"/>
    </row>
    <row r="35" spans="1:50" ht="13.5" customHeight="1" x14ac:dyDescent="0.35">
      <c r="A35" s="725" t="s">
        <v>907</v>
      </c>
      <c r="B35" s="726"/>
      <c r="C35" s="726"/>
      <c r="D35" s="726"/>
      <c r="E35" s="726"/>
      <c r="F35" s="680" t="s">
        <v>908</v>
      </c>
      <c r="G35" s="694"/>
      <c r="H35" s="694"/>
      <c r="I35" s="694"/>
      <c r="J35" s="694"/>
      <c r="K35" s="694"/>
      <c r="L35" s="694"/>
      <c r="M35" s="694"/>
      <c r="N35" s="694"/>
      <c r="O35" s="694"/>
      <c r="P35" s="694"/>
      <c r="Q35" s="694"/>
      <c r="R35" s="694"/>
      <c r="S35" s="694"/>
      <c r="T35" s="694"/>
      <c r="U35" s="694"/>
      <c r="V35" s="694"/>
      <c r="W35" s="694"/>
      <c r="X35" s="694"/>
      <c r="Y35" s="694"/>
      <c r="Z35" s="694"/>
      <c r="AA35" s="694"/>
      <c r="AB35" s="694"/>
      <c r="AC35" s="694"/>
      <c r="AD35" s="694"/>
      <c r="AE35" s="694"/>
      <c r="AF35" s="694"/>
      <c r="AG35" s="694"/>
      <c r="AH35" s="694"/>
      <c r="AI35" s="694"/>
      <c r="AJ35" s="694"/>
      <c r="AK35" s="695"/>
    </row>
    <row r="36" spans="1:50" ht="13.5" customHeight="1" thickBot="1" x14ac:dyDescent="0.4">
      <c r="A36" s="727"/>
      <c r="B36" s="670"/>
      <c r="C36" s="670"/>
      <c r="D36" s="670"/>
      <c r="E36" s="670"/>
      <c r="F36" s="722" t="s">
        <v>909</v>
      </c>
      <c r="G36" s="723"/>
      <c r="H36" s="723"/>
      <c r="I36" s="723"/>
      <c r="J36" s="723"/>
      <c r="K36" s="723"/>
      <c r="L36" s="723"/>
      <c r="M36" s="723"/>
      <c r="N36" s="723"/>
      <c r="O36" s="723"/>
      <c r="P36" s="723"/>
      <c r="Q36" s="723"/>
      <c r="R36" s="723"/>
      <c r="S36" s="723"/>
      <c r="T36" s="723"/>
      <c r="U36" s="723"/>
      <c r="V36" s="723"/>
      <c r="W36" s="723"/>
      <c r="X36" s="723"/>
      <c r="Y36" s="723"/>
      <c r="Z36" s="723"/>
      <c r="AA36" s="723"/>
      <c r="AB36" s="723"/>
      <c r="AC36" s="723"/>
      <c r="AD36" s="723"/>
      <c r="AE36" s="723"/>
      <c r="AF36" s="723"/>
      <c r="AG36" s="723"/>
      <c r="AH36" s="723"/>
      <c r="AI36" s="723"/>
      <c r="AJ36" s="723"/>
      <c r="AK36" s="724"/>
    </row>
    <row r="37" spans="1:50" ht="14.15" customHeight="1" thickBot="1" x14ac:dyDescent="0.4">
      <c r="A37" s="696" t="s">
        <v>910</v>
      </c>
      <c r="B37" s="697"/>
      <c r="C37" s="698"/>
      <c r="D37" s="642" t="s">
        <v>911</v>
      </c>
      <c r="E37" s="642"/>
      <c r="F37" s="732"/>
      <c r="G37" s="732"/>
      <c r="H37" s="732"/>
      <c r="I37" s="732"/>
      <c r="J37" s="732"/>
      <c r="K37" s="732"/>
      <c r="L37" s="732"/>
      <c r="M37" s="732"/>
      <c r="N37" s="732"/>
      <c r="O37" s="732"/>
      <c r="P37" s="732"/>
      <c r="Q37" s="732"/>
      <c r="R37" s="732"/>
      <c r="S37" s="732"/>
      <c r="T37" s="732"/>
      <c r="U37" s="732"/>
      <c r="V37" s="732"/>
      <c r="W37" s="732"/>
      <c r="X37" s="732"/>
      <c r="Y37" s="732"/>
      <c r="Z37" s="732"/>
      <c r="AA37" s="732"/>
      <c r="AB37" s="732"/>
      <c r="AC37" s="732"/>
      <c r="AD37" s="732"/>
      <c r="AE37" s="732"/>
      <c r="AF37" s="732"/>
      <c r="AG37" s="732"/>
      <c r="AH37" s="732"/>
      <c r="AI37" s="732"/>
      <c r="AJ37" s="732"/>
      <c r="AK37" s="733"/>
    </row>
    <row r="38" spans="1:50" ht="13.5" customHeight="1" thickBot="1" x14ac:dyDescent="0.4">
      <c r="A38" s="699"/>
      <c r="B38" s="700"/>
      <c r="C38" s="701"/>
      <c r="D38" s="23"/>
      <c r="E38" s="24" t="s">
        <v>983</v>
      </c>
      <c r="F38" s="24"/>
      <c r="G38" s="24"/>
      <c r="H38" s="24"/>
      <c r="I38" s="24"/>
      <c r="J38" s="24"/>
      <c r="K38" s="24" t="s">
        <v>984</v>
      </c>
      <c r="L38" s="24"/>
      <c r="M38" s="26"/>
      <c r="N38" s="24"/>
      <c r="O38" s="24"/>
      <c r="P38" s="24"/>
      <c r="Q38" s="24" t="s">
        <v>985</v>
      </c>
      <c r="R38" s="24"/>
      <c r="S38" s="24"/>
      <c r="T38" s="24"/>
      <c r="U38" s="24"/>
      <c r="V38" s="24" t="s">
        <v>986</v>
      </c>
      <c r="W38" s="24"/>
      <c r="X38" s="24"/>
      <c r="Y38" s="26"/>
      <c r="Z38" s="26"/>
      <c r="AA38" s="24"/>
      <c r="AB38" s="24"/>
      <c r="AC38" s="24"/>
      <c r="AD38" s="24"/>
      <c r="AE38" s="24"/>
      <c r="AF38" s="24"/>
      <c r="AG38" s="24"/>
      <c r="AH38" s="24"/>
      <c r="AI38" s="24"/>
      <c r="AJ38" s="24"/>
      <c r="AK38" s="25"/>
    </row>
    <row r="39" spans="1:50" ht="14.15" customHeight="1" thickBot="1" x14ac:dyDescent="0.4">
      <c r="A39" s="699"/>
      <c r="B39" s="700"/>
      <c r="C39" s="701"/>
      <c r="D39" s="642" t="s">
        <v>912</v>
      </c>
      <c r="E39" s="642"/>
      <c r="F39" s="642"/>
      <c r="G39" s="642"/>
      <c r="H39" s="642"/>
      <c r="I39" s="642"/>
      <c r="J39" s="642"/>
      <c r="K39" s="642"/>
      <c r="L39" s="642"/>
      <c r="M39" s="642"/>
      <c r="N39" s="642"/>
      <c r="O39" s="642"/>
      <c r="P39" s="642"/>
      <c r="Q39" s="642"/>
      <c r="R39" s="642"/>
      <c r="S39" s="642"/>
      <c r="T39" s="642"/>
      <c r="U39" s="642"/>
      <c r="V39" s="642"/>
      <c r="W39" s="642"/>
      <c r="X39" s="642"/>
      <c r="Y39" s="642"/>
      <c r="Z39" s="642"/>
      <c r="AA39" s="642"/>
      <c r="AB39" s="642"/>
      <c r="AC39" s="642"/>
      <c r="AD39" s="642"/>
      <c r="AE39" s="642"/>
      <c r="AF39" s="642"/>
      <c r="AG39" s="642"/>
      <c r="AH39" s="642"/>
      <c r="AI39" s="642"/>
      <c r="AJ39" s="642"/>
      <c r="AK39" s="643"/>
    </row>
    <row r="40" spans="1:50" ht="14.15" customHeight="1" x14ac:dyDescent="0.35">
      <c r="A40" s="699"/>
      <c r="B40" s="700"/>
      <c r="C40" s="701"/>
      <c r="D40" s="664" t="s">
        <v>913</v>
      </c>
      <c r="E40" s="664"/>
      <c r="F40" s="664"/>
      <c r="G40" s="664"/>
      <c r="H40" s="664"/>
      <c r="I40" s="664"/>
      <c r="J40" s="664"/>
      <c r="K40" s="664"/>
      <c r="L40" s="664"/>
      <c r="M40" s="664"/>
      <c r="N40" s="668"/>
      <c r="O40" s="668"/>
      <c r="P40" s="668"/>
      <c r="Q40" s="668"/>
      <c r="R40" s="668"/>
      <c r="S40" s="668"/>
      <c r="T40" s="668"/>
      <c r="U40" s="668"/>
      <c r="V40" s="668"/>
      <c r="W40" s="668"/>
      <c r="X40" s="668"/>
      <c r="Y40" s="668"/>
      <c r="Z40" s="668"/>
      <c r="AA40" s="668"/>
      <c r="AB40" s="668"/>
      <c r="AC40" s="668"/>
      <c r="AD40" s="668"/>
      <c r="AE40" s="668"/>
      <c r="AF40" s="668"/>
      <c r="AG40" s="668"/>
      <c r="AH40" s="668"/>
      <c r="AI40" s="668"/>
      <c r="AJ40" s="668"/>
      <c r="AK40" s="669"/>
    </row>
    <row r="41" spans="1:50" ht="14.15" customHeight="1" x14ac:dyDescent="0.35">
      <c r="A41" s="699"/>
      <c r="B41" s="700"/>
      <c r="C41" s="701"/>
      <c r="D41" s="637" t="s">
        <v>914</v>
      </c>
      <c r="E41" s="638"/>
      <c r="F41" s="638"/>
      <c r="G41" s="638"/>
      <c r="H41" s="638"/>
      <c r="I41" s="638"/>
      <c r="J41" s="638"/>
      <c r="K41" s="638"/>
      <c r="L41" s="638"/>
      <c r="M41" s="638"/>
      <c r="N41" s="638"/>
      <c r="O41" s="638"/>
      <c r="P41" s="638"/>
      <c r="Q41" s="638"/>
      <c r="R41" s="638"/>
      <c r="S41" s="638"/>
      <c r="T41" s="678">
        <f>ca_prev_SG</f>
        <v>0</v>
      </c>
      <c r="U41" s="678"/>
      <c r="V41" s="678"/>
      <c r="W41" s="678"/>
      <c r="X41" s="678"/>
      <c r="Y41" s="678"/>
      <c r="Z41" s="678"/>
      <c r="AA41" s="678"/>
      <c r="AB41" s="678"/>
      <c r="AC41" s="678"/>
      <c r="AD41" s="678"/>
      <c r="AE41" s="678"/>
      <c r="AF41" s="678"/>
      <c r="AG41" s="678"/>
      <c r="AH41" s="678"/>
      <c r="AI41" s="678"/>
      <c r="AJ41" s="678"/>
      <c r="AK41" s="679"/>
    </row>
    <row r="42" spans="1:50" ht="14.15" customHeight="1" x14ac:dyDescent="0.35">
      <c r="A42" s="699"/>
      <c r="B42" s="700"/>
      <c r="C42" s="701"/>
      <c r="D42" s="638" t="s">
        <v>915</v>
      </c>
      <c r="E42" s="638"/>
      <c r="F42" s="638"/>
      <c r="G42" s="638"/>
      <c r="H42" s="638"/>
      <c r="I42" s="638"/>
      <c r="J42" s="638"/>
      <c r="K42" s="638"/>
      <c r="L42" s="638"/>
      <c r="M42" s="706"/>
      <c r="N42" s="706"/>
      <c r="O42" s="728" t="s">
        <v>916</v>
      </c>
      <c r="P42" s="728"/>
      <c r="Q42" s="728"/>
      <c r="R42" s="728"/>
      <c r="S42" s="728"/>
      <c r="T42" s="728"/>
      <c r="U42" s="728"/>
      <c r="V42" s="728"/>
      <c r="W42" s="728"/>
      <c r="X42" s="728"/>
      <c r="Y42" s="706"/>
      <c r="Z42" s="706"/>
      <c r="AA42" s="728" t="s">
        <v>917</v>
      </c>
      <c r="AB42" s="728"/>
      <c r="AC42" s="728"/>
      <c r="AD42" s="728"/>
      <c r="AE42" s="728"/>
      <c r="AF42" s="728"/>
      <c r="AG42" s="728"/>
      <c r="AH42" s="728"/>
      <c r="AI42" s="728"/>
      <c r="AJ42" s="728"/>
      <c r="AK42" s="729"/>
      <c r="AL42" s="26"/>
      <c r="AM42" s="26"/>
    </row>
    <row r="43" spans="1:50" ht="14.15" customHeight="1" thickBot="1" x14ac:dyDescent="0.4">
      <c r="A43" s="699"/>
      <c r="B43" s="700"/>
      <c r="C43" s="701"/>
      <c r="D43" s="734" t="s">
        <v>918</v>
      </c>
      <c r="E43" s="734"/>
      <c r="F43" s="734"/>
      <c r="G43" s="734"/>
      <c r="H43" s="734"/>
      <c r="I43" s="734"/>
      <c r="J43" s="734"/>
      <c r="K43" s="734"/>
      <c r="L43" s="734"/>
      <c r="M43" s="734"/>
      <c r="N43" s="734"/>
      <c r="O43" s="734"/>
      <c r="P43" s="734"/>
      <c r="Q43" s="734"/>
      <c r="R43" s="734"/>
      <c r="S43" s="734"/>
      <c r="T43" s="734"/>
      <c r="U43" s="734"/>
      <c r="V43" s="734"/>
      <c r="W43" s="734"/>
      <c r="X43" s="734"/>
      <c r="Y43" s="734"/>
      <c r="Z43" s="734"/>
      <c r="AA43" s="734"/>
      <c r="AB43" s="734"/>
      <c r="AC43" s="734"/>
      <c r="AD43" s="734"/>
      <c r="AE43" s="734"/>
      <c r="AF43" s="734"/>
      <c r="AG43" s="734"/>
      <c r="AH43" s="734"/>
      <c r="AI43" s="734"/>
      <c r="AJ43" s="734"/>
      <c r="AK43" s="735"/>
      <c r="AL43" s="27"/>
      <c r="AM43" s="27"/>
    </row>
    <row r="44" spans="1:50" ht="14.15" customHeight="1" thickBot="1" x14ac:dyDescent="0.4">
      <c r="A44" s="699"/>
      <c r="B44" s="700"/>
      <c r="C44" s="701"/>
      <c r="D44" s="738" t="s">
        <v>919</v>
      </c>
      <c r="E44" s="738"/>
      <c r="F44" s="738"/>
      <c r="G44" s="738"/>
      <c r="H44" s="738"/>
      <c r="I44" s="738"/>
      <c r="J44" s="738"/>
      <c r="K44" s="738"/>
      <c r="L44" s="738"/>
      <c r="M44" s="738"/>
      <c r="N44" s="738"/>
      <c r="O44" s="738"/>
      <c r="P44" s="738"/>
      <c r="Q44" s="738"/>
      <c r="R44" s="738"/>
      <c r="S44" s="738"/>
      <c r="T44" s="738"/>
      <c r="U44" s="738"/>
      <c r="V44" s="738"/>
      <c r="W44" s="738"/>
      <c r="X44" s="738"/>
      <c r="Y44" s="738"/>
      <c r="Z44" s="738"/>
      <c r="AA44" s="738"/>
      <c r="AB44" s="738"/>
      <c r="AC44" s="738"/>
      <c r="AD44" s="738"/>
      <c r="AE44" s="738"/>
      <c r="AF44" s="738"/>
      <c r="AG44" s="738"/>
      <c r="AH44" s="738"/>
      <c r="AI44" s="738"/>
      <c r="AJ44" s="738"/>
      <c r="AK44" s="739"/>
      <c r="AL44" s="595"/>
      <c r="AM44" s="595"/>
      <c r="AN44" s="595"/>
      <c r="AO44" s="595"/>
      <c r="AP44" s="595"/>
      <c r="AQ44" s="595"/>
      <c r="AR44" s="595"/>
      <c r="AS44" s="595"/>
      <c r="AT44" s="595"/>
      <c r="AU44" s="595"/>
      <c r="AV44" s="595"/>
      <c r="AW44" s="595"/>
      <c r="AX44" s="595"/>
    </row>
    <row r="45" spans="1:50" ht="14.15" customHeight="1" x14ac:dyDescent="0.35">
      <c r="A45" s="699"/>
      <c r="B45" s="700"/>
      <c r="C45" s="701"/>
      <c r="D45" s="670" t="s">
        <v>920</v>
      </c>
      <c r="E45" s="670"/>
      <c r="F45" s="670"/>
      <c r="G45" s="670"/>
      <c r="H45" s="671"/>
      <c r="I45" s="26"/>
      <c r="J45" s="665" t="s">
        <v>921</v>
      </c>
      <c r="K45" s="665"/>
      <c r="L45" s="683" t="s">
        <v>883</v>
      </c>
      <c r="M45" s="683"/>
      <c r="N45" s="683"/>
      <c r="O45" s="736">
        <f>gestion_com_mail</f>
        <v>0</v>
      </c>
      <c r="P45" s="736"/>
      <c r="Q45" s="736"/>
      <c r="R45" s="736"/>
      <c r="S45" s="736"/>
      <c r="T45" s="736"/>
      <c r="U45" s="736"/>
      <c r="V45" s="736"/>
      <c r="W45" s="736"/>
      <c r="X45" s="736"/>
      <c r="Y45" s="736"/>
      <c r="Z45" s="736"/>
      <c r="AA45" s="736"/>
      <c r="AB45" s="736"/>
      <c r="AC45" s="736"/>
      <c r="AD45" s="736"/>
      <c r="AE45" s="736"/>
      <c r="AF45" s="736"/>
      <c r="AG45" s="736"/>
      <c r="AH45" s="736"/>
      <c r="AI45" s="736"/>
      <c r="AJ45" s="736"/>
      <c r="AK45" s="737"/>
      <c r="AL45" s="595"/>
      <c r="AM45" s="595"/>
      <c r="AN45" s="595"/>
      <c r="AO45" s="595"/>
      <c r="AP45" s="595"/>
      <c r="AQ45" s="595"/>
      <c r="AR45" s="595"/>
      <c r="AS45" s="595"/>
      <c r="AT45" s="595"/>
      <c r="AU45" s="595"/>
      <c r="AV45" s="595"/>
      <c r="AW45" s="595"/>
      <c r="AX45" s="595"/>
    </row>
    <row r="46" spans="1:50" ht="14.15" customHeight="1" x14ac:dyDescent="0.35">
      <c r="A46" s="699"/>
      <c r="B46" s="700"/>
      <c r="C46" s="701"/>
      <c r="D46" s="670"/>
      <c r="E46" s="670"/>
      <c r="F46" s="670"/>
      <c r="G46" s="670"/>
      <c r="H46" s="671"/>
      <c r="I46" s="28"/>
      <c r="J46" s="656" t="s">
        <v>922</v>
      </c>
      <c r="K46" s="656"/>
      <c r="L46" s="656"/>
      <c r="M46" s="245"/>
      <c r="N46" s="245"/>
      <c r="O46" s="613">
        <f>adresse</f>
        <v>0</v>
      </c>
      <c r="P46" s="613"/>
      <c r="Q46" s="613"/>
      <c r="R46" s="613"/>
      <c r="S46" s="613"/>
      <c r="T46" s="613"/>
      <c r="U46" s="613"/>
      <c r="V46" s="613"/>
      <c r="W46" s="613"/>
      <c r="X46" s="613"/>
      <c r="Y46" s="613"/>
      <c r="Z46" s="613"/>
      <c r="AA46" s="613"/>
      <c r="AB46" s="613"/>
      <c r="AC46" s="613"/>
      <c r="AD46" s="613"/>
      <c r="AE46" s="613"/>
      <c r="AF46" s="613"/>
      <c r="AG46" s="613"/>
      <c r="AH46" s="613"/>
      <c r="AI46" s="613"/>
      <c r="AJ46" s="613"/>
      <c r="AK46" s="614"/>
      <c r="AL46" s="595"/>
      <c r="AM46" s="595"/>
      <c r="AN46" s="595"/>
      <c r="AO46" s="595"/>
      <c r="AP46" s="595"/>
      <c r="AQ46" s="595"/>
      <c r="AR46" s="595"/>
      <c r="AS46" s="595"/>
      <c r="AT46" s="595"/>
      <c r="AU46" s="595"/>
      <c r="AV46" s="595"/>
      <c r="AW46" s="595"/>
      <c r="AX46" s="595"/>
    </row>
    <row r="47" spans="1:50" ht="14.15" customHeight="1" x14ac:dyDescent="0.35">
      <c r="A47" s="699"/>
      <c r="B47" s="700"/>
      <c r="C47" s="701"/>
      <c r="D47" s="672"/>
      <c r="E47" s="672"/>
      <c r="F47" s="672"/>
      <c r="G47" s="672"/>
      <c r="H47" s="673"/>
      <c r="I47" s="244"/>
      <c r="J47" s="721" t="s">
        <v>877</v>
      </c>
      <c r="K47" s="721"/>
      <c r="L47" s="721"/>
      <c r="M47" s="721"/>
      <c r="N47" s="721"/>
      <c r="O47" s="615" t="str">
        <f>CONCATENATE(code_postal, " ",ville)</f>
        <v xml:space="preserve"> </v>
      </c>
      <c r="P47" s="615"/>
      <c r="Q47" s="615"/>
      <c r="R47" s="615"/>
      <c r="S47" s="615"/>
      <c r="T47" s="615"/>
      <c r="U47" s="615"/>
      <c r="V47" s="615"/>
      <c r="W47" s="615"/>
      <c r="X47" s="615"/>
      <c r="Y47" s="615"/>
      <c r="Z47" s="615"/>
      <c r="AA47" s="615"/>
      <c r="AB47" s="615"/>
      <c r="AC47" s="615"/>
      <c r="AD47" s="615"/>
      <c r="AE47" s="615"/>
      <c r="AF47" s="615"/>
      <c r="AG47" s="615"/>
      <c r="AH47" s="615"/>
      <c r="AI47" s="615"/>
      <c r="AJ47" s="615"/>
      <c r="AK47" s="616"/>
      <c r="AL47" s="595"/>
      <c r="AM47" s="595"/>
      <c r="AN47" s="595"/>
      <c r="AO47" s="595"/>
      <c r="AP47" s="595"/>
      <c r="AQ47" s="595"/>
      <c r="AR47" s="595"/>
      <c r="AS47" s="595"/>
      <c r="AT47" s="595"/>
      <c r="AU47" s="595"/>
      <c r="AV47" s="595"/>
      <c r="AW47" s="595"/>
      <c r="AX47" s="595"/>
    </row>
    <row r="48" spans="1:50" ht="14.15" customHeight="1" thickBot="1" x14ac:dyDescent="0.4">
      <c r="A48" s="699"/>
      <c r="B48" s="700"/>
      <c r="C48" s="701"/>
      <c r="D48" s="707" t="s">
        <v>923</v>
      </c>
      <c r="E48" s="708"/>
      <c r="F48" s="708"/>
      <c r="G48" s="708"/>
      <c r="H48" s="709"/>
      <c r="I48" s="243"/>
      <c r="J48" s="665" t="s">
        <v>921</v>
      </c>
      <c r="K48" s="665"/>
      <c r="L48" s="683" t="s">
        <v>883</v>
      </c>
      <c r="M48" s="683"/>
      <c r="N48" s="683"/>
      <c r="O48" s="710">
        <f>comptabilité_mail</f>
        <v>0</v>
      </c>
      <c r="P48" s="710"/>
      <c r="Q48" s="710"/>
      <c r="R48" s="710"/>
      <c r="S48" s="710"/>
      <c r="T48" s="710"/>
      <c r="U48" s="710"/>
      <c r="V48" s="710"/>
      <c r="W48" s="710"/>
      <c r="X48" s="710"/>
      <c r="Y48" s="710"/>
      <c r="Z48" s="710"/>
      <c r="AA48" s="710"/>
      <c r="AB48" s="710"/>
      <c r="AC48" s="710"/>
      <c r="AD48" s="710"/>
      <c r="AE48" s="710"/>
      <c r="AF48" s="710"/>
      <c r="AG48" s="710"/>
      <c r="AH48" s="710"/>
      <c r="AI48" s="710"/>
      <c r="AJ48" s="710"/>
      <c r="AK48" s="711"/>
      <c r="AL48" s="595"/>
      <c r="AM48" s="595"/>
      <c r="AN48" s="595"/>
      <c r="AO48" s="595"/>
      <c r="AP48" s="595"/>
      <c r="AQ48" s="595"/>
      <c r="AR48" s="595"/>
      <c r="AS48" s="595"/>
      <c r="AT48" s="595"/>
      <c r="AU48" s="595"/>
      <c r="AV48" s="595"/>
      <c r="AW48" s="595"/>
      <c r="AX48" s="595"/>
    </row>
    <row r="49" spans="1:50" ht="14.15" customHeight="1" thickBot="1" x14ac:dyDescent="0.4">
      <c r="A49" s="699"/>
      <c r="B49" s="700"/>
      <c r="C49" s="701"/>
      <c r="D49" s="674" t="s">
        <v>924</v>
      </c>
      <c r="E49" s="674"/>
      <c r="F49" s="674"/>
      <c r="G49" s="674"/>
      <c r="H49" s="674"/>
      <c r="I49" s="674"/>
      <c r="J49" s="674"/>
      <c r="K49" s="674"/>
      <c r="L49" s="674"/>
      <c r="M49" s="674"/>
      <c r="N49" s="674"/>
      <c r="O49" s="674"/>
      <c r="P49" s="674"/>
      <c r="Q49" s="674"/>
      <c r="R49" s="674"/>
      <c r="S49" s="674"/>
      <c r="T49" s="674"/>
      <c r="U49" s="674"/>
      <c r="V49" s="674"/>
      <c r="W49" s="674"/>
      <c r="X49" s="674"/>
      <c r="Y49" s="674"/>
      <c r="Z49" s="674"/>
      <c r="AA49" s="674"/>
      <c r="AB49" s="674"/>
      <c r="AC49" s="674"/>
      <c r="AD49" s="674"/>
      <c r="AE49" s="674"/>
      <c r="AF49" s="674"/>
      <c r="AG49" s="674"/>
      <c r="AH49" s="674"/>
      <c r="AI49" s="674"/>
      <c r="AJ49" s="674"/>
      <c r="AK49" s="675"/>
      <c r="AL49" s="595"/>
      <c r="AM49" s="595"/>
      <c r="AN49" s="595"/>
      <c r="AO49" s="595"/>
      <c r="AP49" s="595"/>
      <c r="AQ49" s="595"/>
      <c r="AR49" s="595"/>
      <c r="AS49" s="595"/>
      <c r="AT49" s="595"/>
      <c r="AU49" s="595"/>
      <c r="AV49" s="595"/>
      <c r="AW49" s="595"/>
      <c r="AX49" s="595"/>
    </row>
    <row r="50" spans="1:50" ht="14.15" customHeight="1" thickBot="1" x14ac:dyDescent="0.4">
      <c r="A50" s="699"/>
      <c r="B50" s="700"/>
      <c r="C50" s="701"/>
      <c r="D50" s="676"/>
      <c r="E50" s="676"/>
      <c r="F50" s="676"/>
      <c r="G50" s="676"/>
      <c r="H50" s="676"/>
      <c r="I50" s="676"/>
      <c r="J50" s="676"/>
      <c r="K50" s="676"/>
      <c r="L50" s="676"/>
      <c r="M50" s="676"/>
      <c r="N50" s="676"/>
      <c r="O50" s="676"/>
      <c r="P50" s="676"/>
      <c r="Q50" s="676"/>
      <c r="R50" s="676"/>
      <c r="S50" s="676"/>
      <c r="T50" s="676"/>
      <c r="U50" s="676"/>
      <c r="V50" s="676"/>
      <c r="W50" s="676"/>
      <c r="X50" s="676"/>
      <c r="Y50" s="676"/>
      <c r="Z50" s="676"/>
      <c r="AA50" s="676"/>
      <c r="AB50" s="676"/>
      <c r="AC50" s="676"/>
      <c r="AD50" s="676"/>
      <c r="AE50" s="676"/>
      <c r="AF50" s="676"/>
      <c r="AG50" s="676"/>
      <c r="AH50" s="676"/>
      <c r="AI50" s="676"/>
      <c r="AJ50" s="676"/>
      <c r="AK50" s="677"/>
    </row>
    <row r="51" spans="1:50" ht="14.15" customHeight="1" thickBot="1" x14ac:dyDescent="0.4">
      <c r="A51" s="699"/>
      <c r="B51" s="700"/>
      <c r="C51" s="701"/>
      <c r="D51" s="642" t="s">
        <v>925</v>
      </c>
      <c r="E51" s="642"/>
      <c r="F51" s="642"/>
      <c r="G51" s="642"/>
      <c r="H51" s="642"/>
      <c r="I51" s="642"/>
      <c r="J51" s="642"/>
      <c r="K51" s="642"/>
      <c r="L51" s="642"/>
      <c r="M51" s="642"/>
      <c r="N51" s="642"/>
      <c r="O51" s="642"/>
      <c r="P51" s="642"/>
      <c r="Q51" s="642"/>
      <c r="R51" s="642"/>
      <c r="S51" s="642"/>
      <c r="T51" s="642"/>
      <c r="U51" s="642"/>
      <c r="V51" s="642"/>
      <c r="W51" s="642"/>
      <c r="X51" s="642"/>
      <c r="Y51" s="642"/>
      <c r="Z51" s="642"/>
      <c r="AA51" s="642"/>
      <c r="AB51" s="642"/>
      <c r="AC51" s="642"/>
      <c r="AD51" s="642"/>
      <c r="AE51" s="642"/>
      <c r="AF51" s="642"/>
      <c r="AG51" s="642"/>
      <c r="AH51" s="642"/>
      <c r="AI51" s="642"/>
      <c r="AJ51" s="642"/>
      <c r="AK51" s="643"/>
    </row>
    <row r="52" spans="1:50" ht="14.15" customHeight="1" x14ac:dyDescent="0.35">
      <c r="A52" s="699"/>
      <c r="B52" s="700"/>
      <c r="C52" s="701"/>
      <c r="D52" s="705" t="s">
        <v>926</v>
      </c>
      <c r="E52" s="691"/>
      <c r="F52" s="691"/>
      <c r="G52" s="668"/>
      <c r="H52" s="668"/>
      <c r="I52" s="668"/>
      <c r="J52" s="668"/>
      <c r="K52" s="668"/>
      <c r="L52" s="668"/>
      <c r="M52" s="668"/>
      <c r="N52" s="668"/>
      <c r="O52" s="668"/>
      <c r="P52" s="668"/>
      <c r="Q52" s="668"/>
      <c r="R52" s="668"/>
      <c r="S52" s="668"/>
      <c r="T52" s="668"/>
      <c r="U52" s="668"/>
      <c r="V52" s="668"/>
      <c r="W52" s="668"/>
      <c r="X52" s="668"/>
      <c r="Y52" s="668"/>
      <c r="Z52" s="668"/>
      <c r="AA52" s="668"/>
      <c r="AB52" s="668"/>
      <c r="AC52" s="668"/>
      <c r="AD52" s="668"/>
      <c r="AE52" s="668"/>
      <c r="AF52" s="668"/>
      <c r="AG52" s="668"/>
      <c r="AH52" s="668"/>
      <c r="AI52" s="668"/>
      <c r="AJ52" s="668"/>
      <c r="AK52" s="669"/>
    </row>
    <row r="53" spans="1:50" ht="14.15" customHeight="1" thickBot="1" x14ac:dyDescent="0.4">
      <c r="A53" s="699"/>
      <c r="B53" s="700"/>
      <c r="C53" s="701"/>
      <c r="D53" s="666" t="s">
        <v>927</v>
      </c>
      <c r="E53" s="667"/>
      <c r="F53" s="667"/>
      <c r="G53" s="667"/>
      <c r="H53" s="667"/>
      <c r="I53" s="667"/>
      <c r="J53" s="598"/>
      <c r="K53" s="598"/>
      <c r="L53" s="598"/>
      <c r="M53" s="598"/>
      <c r="N53" s="598"/>
      <c r="O53" s="598"/>
      <c r="P53" s="598"/>
      <c r="Q53" s="598"/>
      <c r="R53" s="598"/>
      <c r="S53" s="598"/>
      <c r="T53" s="598"/>
      <c r="U53" s="598"/>
      <c r="V53" s="598"/>
      <c r="W53" s="598"/>
      <c r="X53" s="598"/>
      <c r="Y53" s="598"/>
      <c r="Z53" s="248"/>
      <c r="AA53" s="248" t="s">
        <v>999</v>
      </c>
      <c r="AB53" s="248"/>
      <c r="AC53" s="248"/>
      <c r="AD53" s="596"/>
      <c r="AE53" s="596"/>
      <c r="AF53" s="596"/>
      <c r="AG53" s="596"/>
      <c r="AH53" s="596"/>
      <c r="AI53" s="596"/>
      <c r="AJ53" s="596"/>
      <c r="AK53" s="597"/>
    </row>
    <row r="54" spans="1:50" ht="14.15" customHeight="1" thickBot="1" x14ac:dyDescent="0.4">
      <c r="A54" s="699"/>
      <c r="B54" s="700"/>
      <c r="C54" s="701"/>
      <c r="D54" s="642" t="s">
        <v>928</v>
      </c>
      <c r="E54" s="642"/>
      <c r="F54" s="642"/>
      <c r="G54" s="642"/>
      <c r="H54" s="642"/>
      <c r="I54" s="642"/>
      <c r="J54" s="642"/>
      <c r="K54" s="642"/>
      <c r="L54" s="642"/>
      <c r="M54" s="642"/>
      <c r="N54" s="642"/>
      <c r="O54" s="642"/>
      <c r="P54" s="642"/>
      <c r="Q54" s="642"/>
      <c r="R54" s="642"/>
      <c r="S54" s="642"/>
      <c r="T54" s="642"/>
      <c r="U54" s="642"/>
      <c r="V54" s="642"/>
      <c r="W54" s="642"/>
      <c r="X54" s="642"/>
      <c r="Y54" s="642"/>
      <c r="Z54" s="642"/>
      <c r="AA54" s="642"/>
      <c r="AB54" s="642"/>
      <c r="AC54" s="642"/>
      <c r="AD54" s="642"/>
      <c r="AE54" s="642"/>
      <c r="AF54" s="642"/>
      <c r="AG54" s="642"/>
      <c r="AH54" s="642"/>
      <c r="AI54" s="642"/>
      <c r="AJ54" s="642"/>
      <c r="AK54" s="643"/>
    </row>
    <row r="55" spans="1:50" ht="14.15" customHeight="1" thickBot="1" x14ac:dyDescent="0.4">
      <c r="A55" s="699"/>
      <c r="B55" s="700"/>
      <c r="C55" s="701"/>
      <c r="D55" s="716" t="s">
        <v>929</v>
      </c>
      <c r="E55" s="717"/>
      <c r="F55" s="717"/>
      <c r="G55" s="717"/>
      <c r="H55" s="717"/>
      <c r="I55" s="717"/>
      <c r="J55" s="717"/>
      <c r="K55" s="717"/>
      <c r="L55" s="717"/>
      <c r="M55" s="717"/>
      <c r="N55" s="717"/>
      <c r="O55" s="717"/>
      <c r="P55" s="717"/>
      <c r="Q55" s="717"/>
      <c r="R55" s="684"/>
      <c r="S55" s="684"/>
      <c r="T55" s="684"/>
      <c r="U55" s="684"/>
      <c r="V55" s="684"/>
      <c r="W55" s="684"/>
      <c r="X55" s="664" t="s">
        <v>930</v>
      </c>
      <c r="Y55" s="664"/>
      <c r="Z55" s="29"/>
      <c r="AA55" s="717" t="s">
        <v>931</v>
      </c>
      <c r="AB55" s="717"/>
      <c r="AC55" s="717"/>
      <c r="AD55" s="717"/>
      <c r="AE55" s="717"/>
      <c r="AF55" s="717"/>
      <c r="AG55" s="717"/>
      <c r="AH55" s="717"/>
      <c r="AI55" s="717"/>
      <c r="AJ55" s="717"/>
      <c r="AK55" s="720"/>
    </row>
    <row r="56" spans="1:50" ht="14.15" customHeight="1" thickBot="1" x14ac:dyDescent="0.4">
      <c r="A56" s="699"/>
      <c r="B56" s="700"/>
      <c r="C56" s="701"/>
      <c r="D56" s="642" t="s">
        <v>932</v>
      </c>
      <c r="E56" s="642"/>
      <c r="F56" s="642"/>
      <c r="G56" s="642"/>
      <c r="H56" s="642"/>
      <c r="I56" s="642"/>
      <c r="J56" s="642"/>
      <c r="K56" s="642"/>
      <c r="L56" s="642"/>
      <c r="M56" s="642"/>
      <c r="N56" s="642"/>
      <c r="O56" s="642"/>
      <c r="P56" s="642"/>
      <c r="Q56" s="642"/>
      <c r="R56" s="642"/>
      <c r="S56" s="642"/>
      <c r="T56" s="642"/>
      <c r="U56" s="642"/>
      <c r="V56" s="642"/>
      <c r="W56" s="642"/>
      <c r="X56" s="642"/>
      <c r="Y56" s="642"/>
      <c r="Z56" s="642"/>
      <c r="AA56" s="642"/>
      <c r="AB56" s="642"/>
      <c r="AC56" s="642"/>
      <c r="AD56" s="642"/>
      <c r="AE56" s="642"/>
      <c r="AF56" s="642"/>
      <c r="AG56" s="642"/>
      <c r="AH56" s="642"/>
      <c r="AI56" s="642"/>
      <c r="AJ56" s="642"/>
      <c r="AK56" s="643"/>
    </row>
    <row r="57" spans="1:50" ht="14.15" customHeight="1" x14ac:dyDescent="0.35">
      <c r="A57" s="699"/>
      <c r="B57" s="700"/>
      <c r="C57" s="701"/>
      <c r="D57" s="712" t="s">
        <v>933</v>
      </c>
      <c r="E57" s="713"/>
      <c r="F57" s="713"/>
      <c r="G57" s="713"/>
      <c r="H57" s="713"/>
      <c r="I57" s="713"/>
      <c r="J57" s="713"/>
      <c r="K57" s="668"/>
      <c r="L57" s="668"/>
      <c r="M57" s="668"/>
      <c r="N57" s="668"/>
      <c r="O57" s="668"/>
      <c r="P57" s="668"/>
      <c r="Q57" s="668"/>
      <c r="R57" s="693"/>
      <c r="S57" s="690" t="s">
        <v>934</v>
      </c>
      <c r="T57" s="691"/>
      <c r="U57" s="691"/>
      <c r="V57" s="691"/>
      <c r="W57" s="691"/>
      <c r="X57" s="691"/>
      <c r="Y57" s="691"/>
      <c r="Z57" s="691"/>
      <c r="AA57" s="691"/>
      <c r="AB57" s="691"/>
      <c r="AC57" s="692"/>
      <c r="AD57" s="635"/>
      <c r="AE57" s="639"/>
      <c r="AF57" s="635"/>
      <c r="AG57" s="639"/>
      <c r="AH57" s="635"/>
      <c r="AI57" s="639"/>
      <c r="AJ57" s="635"/>
      <c r="AK57" s="636"/>
    </row>
    <row r="58" spans="1:50" ht="14.15" customHeight="1" thickBot="1" x14ac:dyDescent="0.4">
      <c r="A58" s="699"/>
      <c r="B58" s="700"/>
      <c r="C58" s="701"/>
      <c r="D58" s="687" t="s">
        <v>935</v>
      </c>
      <c r="E58" s="688"/>
      <c r="F58" s="688"/>
      <c r="G58" s="688"/>
      <c r="H58" s="688"/>
      <c r="I58" s="688"/>
      <c r="J58" s="688"/>
      <c r="K58" s="688"/>
      <c r="L58" s="714"/>
      <c r="M58" s="714"/>
      <c r="N58" s="714"/>
      <c r="O58" s="714"/>
      <c r="P58" s="714"/>
      <c r="Q58" s="714"/>
      <c r="R58" s="715"/>
      <c r="S58" s="689" t="s">
        <v>936</v>
      </c>
      <c r="T58" s="667"/>
      <c r="U58" s="667"/>
      <c r="V58" s="667"/>
      <c r="W58" s="667"/>
      <c r="X58" s="667"/>
      <c r="Y58" s="718"/>
      <c r="Z58" s="718"/>
      <c r="AA58" s="718"/>
      <c r="AB58" s="718"/>
      <c r="AC58" s="718"/>
      <c r="AD58" s="718"/>
      <c r="AE58" s="718"/>
      <c r="AF58" s="718"/>
      <c r="AG58" s="718"/>
      <c r="AH58" s="718"/>
      <c r="AI58" s="718"/>
      <c r="AJ58" s="718"/>
      <c r="AK58" s="719"/>
    </row>
    <row r="59" spans="1:50" ht="14.15" customHeight="1" thickBot="1" x14ac:dyDescent="0.4">
      <c r="A59" s="699"/>
      <c r="B59" s="700"/>
      <c r="C59" s="701"/>
      <c r="D59" s="642" t="s">
        <v>937</v>
      </c>
      <c r="E59" s="642"/>
      <c r="F59" s="642"/>
      <c r="G59" s="642"/>
      <c r="H59" s="642"/>
      <c r="I59" s="642"/>
      <c r="J59" s="642"/>
      <c r="K59" s="642"/>
      <c r="L59" s="642"/>
      <c r="M59" s="642"/>
      <c r="N59" s="642"/>
      <c r="O59" s="642"/>
      <c r="P59" s="642"/>
      <c r="Q59" s="642"/>
      <c r="R59" s="642"/>
      <c r="S59" s="642"/>
      <c r="T59" s="642"/>
      <c r="U59" s="642"/>
      <c r="V59" s="642"/>
      <c r="W59" s="642"/>
      <c r="X59" s="642"/>
      <c r="Y59" s="642"/>
      <c r="Z59" s="642"/>
      <c r="AA59" s="642"/>
      <c r="AB59" s="642"/>
      <c r="AC59" s="642"/>
      <c r="AD59" s="642"/>
      <c r="AE59" s="642"/>
      <c r="AF59" s="642"/>
      <c r="AG59" s="642"/>
      <c r="AH59" s="642"/>
      <c r="AI59" s="642"/>
      <c r="AJ59" s="642"/>
      <c r="AK59" s="643"/>
    </row>
    <row r="60" spans="1:50" ht="14.15" customHeight="1" x14ac:dyDescent="0.35">
      <c r="A60" s="699"/>
      <c r="B60" s="700"/>
      <c r="C60" s="701"/>
      <c r="D60" s="648" t="s">
        <v>938</v>
      </c>
      <c r="E60" s="644"/>
      <c r="F60" s="644"/>
      <c r="G60" s="644"/>
      <c r="H60" s="644"/>
      <c r="I60" s="644"/>
      <c r="J60" s="644"/>
      <c r="K60" s="644"/>
      <c r="L60" s="644"/>
      <c r="M60" s="644"/>
      <c r="N60" s="644"/>
      <c r="O60" s="645"/>
      <c r="P60" s="648" t="s">
        <v>939</v>
      </c>
      <c r="Q60" s="644"/>
      <c r="R60" s="644"/>
      <c r="S60" s="644"/>
      <c r="T60" s="644"/>
      <c r="U60" s="644"/>
      <c r="V60" s="644"/>
      <c r="W60" s="644"/>
      <c r="X60" s="644"/>
      <c r="Y60" s="644"/>
      <c r="Z60" s="645"/>
      <c r="AA60" s="644" t="s">
        <v>940</v>
      </c>
      <c r="AB60" s="644"/>
      <c r="AC60" s="644"/>
      <c r="AD60" s="644"/>
      <c r="AE60" s="644"/>
      <c r="AF60" s="644"/>
      <c r="AG60" s="644"/>
      <c r="AH60" s="644"/>
      <c r="AI60" s="644"/>
      <c r="AJ60" s="644"/>
      <c r="AK60" s="645"/>
    </row>
    <row r="61" spans="1:50" ht="14.15" customHeight="1" x14ac:dyDescent="0.35">
      <c r="A61" s="699"/>
      <c r="B61" s="700"/>
      <c r="C61" s="701"/>
      <c r="D61" s="649"/>
      <c r="E61" s="650"/>
      <c r="F61" s="650"/>
      <c r="G61" s="650"/>
      <c r="H61" s="650"/>
      <c r="I61" s="650"/>
      <c r="J61" s="650"/>
      <c r="K61" s="650"/>
      <c r="L61" s="650"/>
      <c r="M61" s="650"/>
      <c r="N61" s="650"/>
      <c r="O61" s="651"/>
      <c r="P61" s="649"/>
      <c r="Q61" s="650"/>
      <c r="R61" s="650"/>
      <c r="S61" s="650"/>
      <c r="T61" s="650"/>
      <c r="U61" s="650"/>
      <c r="V61" s="650"/>
      <c r="W61" s="650"/>
      <c r="X61" s="650"/>
      <c r="Y61" s="650"/>
      <c r="Z61" s="651"/>
      <c r="AA61" s="646"/>
      <c r="AB61" s="646"/>
      <c r="AC61" s="646"/>
      <c r="AD61" s="646"/>
      <c r="AE61" s="646"/>
      <c r="AF61" s="646"/>
      <c r="AG61" s="646"/>
      <c r="AH61" s="646"/>
      <c r="AI61" s="646"/>
      <c r="AJ61" s="646"/>
      <c r="AK61" s="647"/>
    </row>
    <row r="62" spans="1:50" ht="14.15" customHeight="1" x14ac:dyDescent="0.35">
      <c r="A62" s="699"/>
      <c r="B62" s="700"/>
      <c r="C62" s="701"/>
      <c r="D62" s="640" t="s">
        <v>893</v>
      </c>
      <c r="E62" s="641"/>
      <c r="F62" s="641"/>
      <c r="G62" s="641"/>
      <c r="H62" s="641"/>
      <c r="I62" s="685"/>
      <c r="J62" s="685"/>
      <c r="K62" s="685"/>
      <c r="L62" s="685"/>
      <c r="M62" s="685"/>
      <c r="N62" s="685"/>
      <c r="O62" s="686"/>
      <c r="P62" s="637" t="s">
        <v>893</v>
      </c>
      <c r="Q62" s="638"/>
      <c r="R62" s="638"/>
      <c r="S62" s="638"/>
      <c r="T62" s="638"/>
      <c r="U62" s="730"/>
      <c r="V62" s="730"/>
      <c r="W62" s="730"/>
      <c r="X62" s="730"/>
      <c r="Y62" s="730"/>
      <c r="Z62" s="731"/>
      <c r="AA62" s="637" t="s">
        <v>893</v>
      </c>
      <c r="AB62" s="638"/>
      <c r="AC62" s="638"/>
      <c r="AD62" s="638"/>
      <c r="AE62" s="638"/>
      <c r="AF62" s="730"/>
      <c r="AG62" s="730"/>
      <c r="AH62" s="730"/>
      <c r="AI62" s="730"/>
      <c r="AJ62" s="730"/>
      <c r="AK62" s="731"/>
    </row>
    <row r="63" spans="1:50" ht="14.15" customHeight="1" x14ac:dyDescent="0.35">
      <c r="A63" s="699"/>
      <c r="B63" s="700"/>
      <c r="C63" s="701"/>
      <c r="D63" s="640" t="s">
        <v>941</v>
      </c>
      <c r="E63" s="641"/>
      <c r="F63" s="633"/>
      <c r="G63" s="633"/>
      <c r="H63" s="633"/>
      <c r="I63" s="633"/>
      <c r="J63" s="633"/>
      <c r="K63" s="633"/>
      <c r="L63" s="633"/>
      <c r="M63" s="633"/>
      <c r="N63" s="633"/>
      <c r="O63" s="634"/>
      <c r="P63" s="631" t="s">
        <v>941</v>
      </c>
      <c r="Q63" s="632"/>
      <c r="R63" s="633"/>
      <c r="S63" s="633"/>
      <c r="T63" s="633"/>
      <c r="U63" s="633"/>
      <c r="V63" s="633"/>
      <c r="W63" s="633"/>
      <c r="X63" s="633"/>
      <c r="Y63" s="633"/>
      <c r="Z63" s="634"/>
      <c r="AA63" s="632" t="s">
        <v>941</v>
      </c>
      <c r="AB63" s="632"/>
      <c r="AC63" s="633"/>
      <c r="AD63" s="633"/>
      <c r="AE63" s="633"/>
      <c r="AF63" s="633"/>
      <c r="AG63" s="633"/>
      <c r="AH63" s="633"/>
      <c r="AI63" s="633"/>
      <c r="AJ63" s="633"/>
      <c r="AK63" s="634"/>
    </row>
    <row r="64" spans="1:50" ht="14.15" customHeight="1" x14ac:dyDescent="0.35">
      <c r="A64" s="699"/>
      <c r="B64" s="700"/>
      <c r="C64" s="701"/>
      <c r="D64" s="628" t="s">
        <v>942</v>
      </c>
      <c r="E64" s="629"/>
      <c r="F64" s="629"/>
      <c r="G64" s="629"/>
      <c r="H64" s="629"/>
      <c r="I64" s="629"/>
      <c r="J64" s="629"/>
      <c r="K64" s="629"/>
      <c r="L64" s="626"/>
      <c r="M64" s="626"/>
      <c r="N64" s="626"/>
      <c r="O64" s="627"/>
      <c r="P64" s="628" t="s">
        <v>943</v>
      </c>
      <c r="Q64" s="629"/>
      <c r="R64" s="629"/>
      <c r="S64" s="629"/>
      <c r="T64" s="629"/>
      <c r="U64" s="629"/>
      <c r="V64" s="629"/>
      <c r="W64" s="626"/>
      <c r="X64" s="626"/>
      <c r="Y64" s="626"/>
      <c r="Z64" s="627"/>
      <c r="AA64" s="629" t="s">
        <v>944</v>
      </c>
      <c r="AB64" s="629"/>
      <c r="AC64" s="629"/>
      <c r="AD64" s="629"/>
      <c r="AE64" s="629"/>
      <c r="AF64" s="629"/>
      <c r="AG64" s="629"/>
      <c r="AH64" s="629"/>
      <c r="AI64" s="629"/>
      <c r="AJ64" s="629"/>
      <c r="AK64" s="630"/>
    </row>
    <row r="65" spans="1:37" ht="14.15" customHeight="1" x14ac:dyDescent="0.35">
      <c r="A65" s="699"/>
      <c r="B65" s="700"/>
      <c r="C65" s="701"/>
      <c r="D65" s="658"/>
      <c r="E65" s="659"/>
      <c r="F65" s="659"/>
      <c r="G65" s="659"/>
      <c r="H65" s="659"/>
      <c r="I65" s="659"/>
      <c r="J65" s="659"/>
      <c r="K65" s="659"/>
      <c r="L65" s="659"/>
      <c r="M65" s="659"/>
      <c r="N65" s="659"/>
      <c r="O65" s="660"/>
      <c r="P65" s="620"/>
      <c r="Q65" s="621"/>
      <c r="R65" s="621"/>
      <c r="S65" s="621"/>
      <c r="T65" s="621"/>
      <c r="U65" s="621"/>
      <c r="V65" s="621"/>
      <c r="W65" s="621"/>
      <c r="X65" s="621"/>
      <c r="Y65" s="621"/>
      <c r="Z65" s="622"/>
      <c r="AA65" s="658"/>
      <c r="AB65" s="659"/>
      <c r="AC65" s="659"/>
      <c r="AD65" s="659"/>
      <c r="AE65" s="659"/>
      <c r="AF65" s="659"/>
      <c r="AG65" s="659"/>
      <c r="AH65" s="659"/>
      <c r="AI65" s="659"/>
      <c r="AJ65" s="659"/>
      <c r="AK65" s="660"/>
    </row>
    <row r="66" spans="1:37" ht="14.15" customHeight="1" thickBot="1" x14ac:dyDescent="0.4">
      <c r="A66" s="702"/>
      <c r="B66" s="703"/>
      <c r="C66" s="704"/>
      <c r="D66" s="661"/>
      <c r="E66" s="662"/>
      <c r="F66" s="662"/>
      <c r="G66" s="662"/>
      <c r="H66" s="662"/>
      <c r="I66" s="662"/>
      <c r="J66" s="662"/>
      <c r="K66" s="662"/>
      <c r="L66" s="662"/>
      <c r="M66" s="662"/>
      <c r="N66" s="662"/>
      <c r="O66" s="663"/>
      <c r="P66" s="623"/>
      <c r="Q66" s="624"/>
      <c r="R66" s="624"/>
      <c r="S66" s="624"/>
      <c r="T66" s="624"/>
      <c r="U66" s="624"/>
      <c r="V66" s="624"/>
      <c r="W66" s="624"/>
      <c r="X66" s="624"/>
      <c r="Y66" s="624"/>
      <c r="Z66" s="625"/>
      <c r="AA66" s="661"/>
      <c r="AB66" s="662"/>
      <c r="AC66" s="662"/>
      <c r="AD66" s="662"/>
      <c r="AE66" s="662"/>
      <c r="AF66" s="662"/>
      <c r="AG66" s="662"/>
      <c r="AH66" s="662"/>
      <c r="AI66" s="662"/>
      <c r="AJ66" s="662"/>
      <c r="AK66" s="663"/>
    </row>
  </sheetData>
  <sheetProtection algorithmName="SHA-512" hashValue="nN52Mzj4o+EAMixp9NI3vYUOqWp4bBW3gHRuTjAxqE6U1pq8UdddhwqZ38UkzdwyBjaYoDO3KvV+w2mYlVJbrQ==" saltValue="G4rwsSg0X0XpsK6lz09+eQ==" spinCount="100000" sheet="1" objects="1" scenarios="1"/>
  <mergeCells count="178">
    <mergeCell ref="K21:R21"/>
    <mergeCell ref="S21:U21"/>
    <mergeCell ref="V21:AK21"/>
    <mergeCell ref="I19:J19"/>
    <mergeCell ref="G1:AE1"/>
    <mergeCell ref="Z13:AD13"/>
    <mergeCell ref="AE13:AK13"/>
    <mergeCell ref="H8:AK8"/>
    <mergeCell ref="A12:D12"/>
    <mergeCell ref="A1:F4"/>
    <mergeCell ref="A7:AK7"/>
    <mergeCell ref="U4:AE4"/>
    <mergeCell ref="I3:M3"/>
    <mergeCell ref="O3:T3"/>
    <mergeCell ref="U2:AE3"/>
    <mergeCell ref="AF1:AK2"/>
    <mergeCell ref="AF3:AK4"/>
    <mergeCell ref="A6:E6"/>
    <mergeCell ref="F6:L6"/>
    <mergeCell ref="M6:O6"/>
    <mergeCell ref="P6:Y6"/>
    <mergeCell ref="Z6:AA6"/>
    <mergeCell ref="AB6:AK6"/>
    <mergeCell ref="A8:G8"/>
    <mergeCell ref="A5:AK5"/>
    <mergeCell ref="Z12:AC12"/>
    <mergeCell ref="AD12:AK12"/>
    <mergeCell ref="A17:AK17"/>
    <mergeCell ref="N15:P15"/>
    <mergeCell ref="AG9:AK9"/>
    <mergeCell ref="A9:G9"/>
    <mergeCell ref="AD9:AE9"/>
    <mergeCell ref="Z9:AB9"/>
    <mergeCell ref="E12:Y13"/>
    <mergeCell ref="A16:D16"/>
    <mergeCell ref="N14:P14"/>
    <mergeCell ref="A20:H21"/>
    <mergeCell ref="I20:M20"/>
    <mergeCell ref="A24:H25"/>
    <mergeCell ref="I24:M24"/>
    <mergeCell ref="N24:AK24"/>
    <mergeCell ref="I25:J25"/>
    <mergeCell ref="K19:R19"/>
    <mergeCell ref="S19:U19"/>
    <mergeCell ref="V19:AK19"/>
    <mergeCell ref="A18:H19"/>
    <mergeCell ref="I18:M18"/>
    <mergeCell ref="I22:M22"/>
    <mergeCell ref="N22:AK22"/>
    <mergeCell ref="I23:J23"/>
    <mergeCell ref="K23:R23"/>
    <mergeCell ref="S23:U23"/>
    <mergeCell ref="V23:AK23"/>
    <mergeCell ref="A22:H23"/>
    <mergeCell ref="K25:R25"/>
    <mergeCell ref="N18:AK18"/>
    <mergeCell ref="S25:U25"/>
    <mergeCell ref="V25:AK25"/>
    <mergeCell ref="N20:AK20"/>
    <mergeCell ref="I21:J21"/>
    <mergeCell ref="K27:R27"/>
    <mergeCell ref="N28:AK28"/>
    <mergeCell ref="I29:J29"/>
    <mergeCell ref="K29:R29"/>
    <mergeCell ref="S29:U29"/>
    <mergeCell ref="V29:AK29"/>
    <mergeCell ref="A30:AK30"/>
    <mergeCell ref="A31:E32"/>
    <mergeCell ref="F32:AK32"/>
    <mergeCell ref="A26:H27"/>
    <mergeCell ref="S27:U27"/>
    <mergeCell ref="V27:AK27"/>
    <mergeCell ref="N26:AK26"/>
    <mergeCell ref="I26:M26"/>
    <mergeCell ref="F31:AK31"/>
    <mergeCell ref="I27:J27"/>
    <mergeCell ref="I28:M28"/>
    <mergeCell ref="A28:H29"/>
    <mergeCell ref="N40:AK40"/>
    <mergeCell ref="D37:AK37"/>
    <mergeCell ref="Y42:Z42"/>
    <mergeCell ref="D42:L42"/>
    <mergeCell ref="D43:AK43"/>
    <mergeCell ref="L45:N45"/>
    <mergeCell ref="O45:AK45"/>
    <mergeCell ref="D44:AK44"/>
    <mergeCell ref="D39:AK39"/>
    <mergeCell ref="F35:AK35"/>
    <mergeCell ref="A37:C66"/>
    <mergeCell ref="D41:S41"/>
    <mergeCell ref="D52:F52"/>
    <mergeCell ref="M42:N42"/>
    <mergeCell ref="D48:H48"/>
    <mergeCell ref="O48:AK48"/>
    <mergeCell ref="D57:J57"/>
    <mergeCell ref="D60:O61"/>
    <mergeCell ref="L58:R58"/>
    <mergeCell ref="D55:Q55"/>
    <mergeCell ref="Y58:AK58"/>
    <mergeCell ref="X55:Y55"/>
    <mergeCell ref="D56:AK56"/>
    <mergeCell ref="AA55:AK55"/>
    <mergeCell ref="J47:N47"/>
    <mergeCell ref="F36:AK36"/>
    <mergeCell ref="A35:E36"/>
    <mergeCell ref="O42:X42"/>
    <mergeCell ref="AA42:AK42"/>
    <mergeCell ref="D65:O66"/>
    <mergeCell ref="U62:Z62"/>
    <mergeCell ref="AA62:AE62"/>
    <mergeCell ref="AF62:AK62"/>
    <mergeCell ref="A33:E34"/>
    <mergeCell ref="AA65:AK66"/>
    <mergeCell ref="D40:M40"/>
    <mergeCell ref="J48:K48"/>
    <mergeCell ref="D53:I53"/>
    <mergeCell ref="G52:AK52"/>
    <mergeCell ref="D51:AK51"/>
    <mergeCell ref="D54:AK54"/>
    <mergeCell ref="J45:K45"/>
    <mergeCell ref="D45:H47"/>
    <mergeCell ref="J46:L46"/>
    <mergeCell ref="D49:AK49"/>
    <mergeCell ref="D50:AK50"/>
    <mergeCell ref="T41:AK41"/>
    <mergeCell ref="F33:AK33"/>
    <mergeCell ref="L48:N48"/>
    <mergeCell ref="R55:W55"/>
    <mergeCell ref="I62:O62"/>
    <mergeCell ref="AD57:AE57"/>
    <mergeCell ref="AH57:AI57"/>
    <mergeCell ref="D58:K58"/>
    <mergeCell ref="S58:X58"/>
    <mergeCell ref="S57:AC57"/>
    <mergeCell ref="K57:R57"/>
    <mergeCell ref="P65:Z66"/>
    <mergeCell ref="W64:Z64"/>
    <mergeCell ref="D64:K64"/>
    <mergeCell ref="P64:V64"/>
    <mergeCell ref="AA64:AK64"/>
    <mergeCell ref="L64:O64"/>
    <mergeCell ref="P63:Q63"/>
    <mergeCell ref="R63:Z63"/>
    <mergeCell ref="AJ57:AK57"/>
    <mergeCell ref="P62:T62"/>
    <mergeCell ref="AF57:AG57"/>
    <mergeCell ref="AA63:AB63"/>
    <mergeCell ref="AC63:AK63"/>
    <mergeCell ref="D62:H62"/>
    <mergeCell ref="D59:AK59"/>
    <mergeCell ref="AA60:AK61"/>
    <mergeCell ref="P60:Z61"/>
    <mergeCell ref="D63:E63"/>
    <mergeCell ref="F63:O63"/>
    <mergeCell ref="AL44:AX49"/>
    <mergeCell ref="AD53:AK53"/>
    <mergeCell ref="J53:Y53"/>
    <mergeCell ref="A10:G10"/>
    <mergeCell ref="A11:G11"/>
    <mergeCell ref="H9:Y9"/>
    <mergeCell ref="H10:Y10"/>
    <mergeCell ref="H11:Y11"/>
    <mergeCell ref="AD10:AK10"/>
    <mergeCell ref="Z10:AC10"/>
    <mergeCell ref="Z11:AC11"/>
    <mergeCell ref="AD11:AK11"/>
    <mergeCell ref="A14:D14"/>
    <mergeCell ref="A15:D15"/>
    <mergeCell ref="E14:M14"/>
    <mergeCell ref="E15:M15"/>
    <mergeCell ref="E16:M16"/>
    <mergeCell ref="Q14:AK14"/>
    <mergeCell ref="Q15:AK15"/>
    <mergeCell ref="N16:R16"/>
    <mergeCell ref="S16:AK16"/>
    <mergeCell ref="O46:AK46"/>
    <mergeCell ref="O47:AK47"/>
    <mergeCell ref="F34:AK34"/>
  </mergeCells>
  <printOptions horizontalCentered="1" verticalCentered="1"/>
  <pageMargins left="0.23622047244094491" right="0.23622047244094491" top="0.74803149606299213" bottom="0.74803149606299213" header="0.31496062992125984" footer="0.31496062992125984"/>
  <pageSetup paperSize="9" scale="76" orientation="portrait" cellComments="asDisplayed" r:id="rId1"/>
  <headerFooter alignWithMargins="0">
    <oddHeader>&amp;LDAL/ACH/01&amp;RDAL/ACH/IF-04-O</oddHeader>
    <oddFooter>&amp;C&amp;F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27</xdr:col>
                    <xdr:colOff>184150</xdr:colOff>
                    <xdr:row>7</xdr:row>
                    <xdr:rowOff>146050</xdr:rowOff>
                  </from>
                  <to>
                    <xdr:col>29</xdr:col>
                    <xdr:colOff>120650</xdr:colOff>
                    <xdr:row>9</xdr:row>
                    <xdr:rowOff>38100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30</xdr:col>
                    <xdr:colOff>184150</xdr:colOff>
                    <xdr:row>7</xdr:row>
                    <xdr:rowOff>146050</xdr:rowOff>
                  </from>
                  <to>
                    <xdr:col>32</xdr:col>
                    <xdr:colOff>139700</xdr:colOff>
                    <xdr:row>9</xdr:row>
                    <xdr:rowOff>38100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21</xdr:col>
                    <xdr:colOff>139700</xdr:colOff>
                    <xdr:row>53</xdr:row>
                    <xdr:rowOff>139700</xdr:rowOff>
                  </from>
                  <to>
                    <xdr:col>23</xdr:col>
                    <xdr:colOff>82550</xdr:colOff>
                    <xdr:row>55</xdr:row>
                    <xdr:rowOff>38100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24</xdr:col>
                    <xdr:colOff>184150</xdr:colOff>
                    <xdr:row>53</xdr:row>
                    <xdr:rowOff>139700</xdr:rowOff>
                  </from>
                  <to>
                    <xdr:col>26</xdr:col>
                    <xdr:colOff>120650</xdr:colOff>
                    <xdr:row>55</xdr:row>
                    <xdr:rowOff>38100</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13</xdr:col>
                    <xdr:colOff>6350</xdr:colOff>
                    <xdr:row>40</xdr:row>
                    <xdr:rowOff>146050</xdr:rowOff>
                  </from>
                  <to>
                    <xdr:col>14</xdr:col>
                    <xdr:colOff>146050</xdr:colOff>
                    <xdr:row>42</xdr:row>
                    <xdr:rowOff>44450</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8</xdr:col>
                    <xdr:colOff>0</xdr:colOff>
                    <xdr:row>43</xdr:row>
                    <xdr:rowOff>146050</xdr:rowOff>
                  </from>
                  <to>
                    <xdr:col>9</xdr:col>
                    <xdr:colOff>139700</xdr:colOff>
                    <xdr:row>45</xdr:row>
                    <xdr:rowOff>38100</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7</xdr:col>
                    <xdr:colOff>177800</xdr:colOff>
                    <xdr:row>44</xdr:row>
                    <xdr:rowOff>146050</xdr:rowOff>
                  </from>
                  <to>
                    <xdr:col>9</xdr:col>
                    <xdr:colOff>120650</xdr:colOff>
                    <xdr:row>46</xdr:row>
                    <xdr:rowOff>38100</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8</xdr:col>
                    <xdr:colOff>6350</xdr:colOff>
                    <xdr:row>46</xdr:row>
                    <xdr:rowOff>146050</xdr:rowOff>
                  </from>
                  <to>
                    <xdr:col>9</xdr:col>
                    <xdr:colOff>146050</xdr:colOff>
                    <xdr:row>48</xdr:row>
                    <xdr:rowOff>38100</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6</xdr:col>
                    <xdr:colOff>152400</xdr:colOff>
                    <xdr:row>1</xdr:row>
                    <xdr:rowOff>63500</xdr:rowOff>
                  </from>
                  <to>
                    <xdr:col>8</xdr:col>
                    <xdr:colOff>31750</xdr:colOff>
                    <xdr:row>3</xdr:row>
                    <xdr:rowOff>63500</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12</xdr:col>
                    <xdr:colOff>139700</xdr:colOff>
                    <xdr:row>1</xdr:row>
                    <xdr:rowOff>63500</xdr:rowOff>
                  </from>
                  <to>
                    <xdr:col>14</xdr:col>
                    <xdr:colOff>63500</xdr:colOff>
                    <xdr:row>3</xdr:row>
                    <xdr:rowOff>63500</xdr:rowOff>
                  </to>
                </anchor>
              </controlPr>
            </control>
          </mc:Choice>
        </mc:AlternateContent>
        <mc:AlternateContent xmlns:mc="http://schemas.openxmlformats.org/markup-compatibility/2006">
          <mc:Choice Requires="x14">
            <control shapeId="18443" r:id="rId14" name="Check Box 11">
              <controlPr defaultSize="0" autoFill="0" autoLine="0" autoPict="0">
                <anchor moveWithCells="1">
                  <from>
                    <xdr:col>2</xdr:col>
                    <xdr:colOff>177800</xdr:colOff>
                    <xdr:row>36</xdr:row>
                    <xdr:rowOff>139700</xdr:rowOff>
                  </from>
                  <to>
                    <xdr:col>4</xdr:col>
                    <xdr:colOff>120650</xdr:colOff>
                    <xdr:row>38</xdr:row>
                    <xdr:rowOff>31750</xdr:rowOff>
                  </to>
                </anchor>
              </controlPr>
            </control>
          </mc:Choice>
        </mc:AlternateContent>
        <mc:AlternateContent xmlns:mc="http://schemas.openxmlformats.org/markup-compatibility/2006">
          <mc:Choice Requires="x14">
            <control shapeId="18444" r:id="rId15" name="Check Box 12">
              <controlPr defaultSize="0" autoFill="0" autoLine="0" autoPict="0">
                <anchor moveWithCells="1">
                  <from>
                    <xdr:col>8</xdr:col>
                    <xdr:colOff>69850</xdr:colOff>
                    <xdr:row>36</xdr:row>
                    <xdr:rowOff>146050</xdr:rowOff>
                  </from>
                  <to>
                    <xdr:col>10</xdr:col>
                    <xdr:colOff>25400</xdr:colOff>
                    <xdr:row>38</xdr:row>
                    <xdr:rowOff>38100</xdr:rowOff>
                  </to>
                </anchor>
              </controlPr>
            </control>
          </mc:Choice>
        </mc:AlternateContent>
        <mc:AlternateContent xmlns:mc="http://schemas.openxmlformats.org/markup-compatibility/2006">
          <mc:Choice Requires="x14">
            <control shapeId="18445" r:id="rId16" name="Check Box 13">
              <controlPr defaultSize="0" autoFill="0" autoLine="0" autoPict="0">
                <anchor moveWithCells="1">
                  <from>
                    <xdr:col>14</xdr:col>
                    <xdr:colOff>158750</xdr:colOff>
                    <xdr:row>36</xdr:row>
                    <xdr:rowOff>139700</xdr:rowOff>
                  </from>
                  <to>
                    <xdr:col>16</xdr:col>
                    <xdr:colOff>114300</xdr:colOff>
                    <xdr:row>38</xdr:row>
                    <xdr:rowOff>31750</xdr:rowOff>
                  </to>
                </anchor>
              </controlPr>
            </control>
          </mc:Choice>
        </mc:AlternateContent>
        <mc:AlternateContent xmlns:mc="http://schemas.openxmlformats.org/markup-compatibility/2006">
          <mc:Choice Requires="x14">
            <control shapeId="18446" r:id="rId17" name="Check Box 14">
              <controlPr defaultSize="0" autoFill="0" autoLine="0" autoPict="0">
                <anchor moveWithCells="1">
                  <from>
                    <xdr:col>19</xdr:col>
                    <xdr:colOff>63500</xdr:colOff>
                    <xdr:row>36</xdr:row>
                    <xdr:rowOff>146050</xdr:rowOff>
                  </from>
                  <to>
                    <xdr:col>21</xdr:col>
                    <xdr:colOff>6350</xdr:colOff>
                    <xdr:row>38</xdr:row>
                    <xdr:rowOff>25400</xdr:rowOff>
                  </to>
                </anchor>
              </controlPr>
            </control>
          </mc:Choice>
        </mc:AlternateContent>
        <mc:AlternateContent xmlns:mc="http://schemas.openxmlformats.org/markup-compatibility/2006">
          <mc:Choice Requires="x14">
            <control shapeId="18447" r:id="rId18" name="Check Box 15">
              <controlPr defaultSize="0" autoFill="0" autoLine="0" autoPict="0">
                <anchor moveWithCells="1">
                  <from>
                    <xdr:col>25</xdr:col>
                    <xdr:colOff>38100</xdr:colOff>
                    <xdr:row>40</xdr:row>
                    <xdr:rowOff>146050</xdr:rowOff>
                  </from>
                  <to>
                    <xdr:col>26</xdr:col>
                    <xdr:colOff>158750</xdr:colOff>
                    <xdr:row>42</xdr:row>
                    <xdr:rowOff>44450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900-000000000000}">
          <x14:formula1>
            <xm:f>List!$G$2:$G$3</xm:f>
          </x14:formula1>
          <xm:sqref>G52:AK52</xm:sqref>
        </x14:dataValidation>
        <x14:dataValidation type="list" allowBlank="1" showInputMessage="1" showErrorMessage="1" xr:uid="{00000000-0002-0000-0900-000001000000}">
          <x14:formula1>
            <xm:f>List!$I$2:$I$7</xm:f>
          </x14:formula1>
          <xm:sqref>L58:R58</xm:sqref>
        </x14:dataValidation>
        <x14:dataValidation type="list" allowBlank="1" showInputMessage="1" showErrorMessage="1" xr:uid="{00000000-0002-0000-0900-000002000000}">
          <x14:formula1>
            <xm:f>List!$H$2:$H$6</xm:f>
          </x14:formula1>
          <xm:sqref>K57:R57</xm:sqref>
        </x14:dataValidation>
        <x14:dataValidation type="list" allowBlank="1" showInputMessage="1" showErrorMessage="1" xr:uid="{00000000-0002-0000-0900-000003000000}">
          <x14:formula1>
            <xm:f>List!$F$2:$F$12</xm:f>
          </x14:formula1>
          <xm:sqref>D50:AK50</xm:sqref>
        </x14:dataValidation>
        <x14:dataValidation type="list" allowBlank="1" showInputMessage="1" showErrorMessage="1" xr:uid="{00000000-0002-0000-0900-000004000000}">
          <x14:formula1>
            <xm:f>List!$S$1:$S$12</xm:f>
          </x14:formula1>
          <xm:sqref>J53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7">
    <pageSetUpPr fitToPage="1"/>
  </sheetPr>
  <dimension ref="A1:AK42"/>
  <sheetViews>
    <sheetView zoomScaleNormal="100" workbookViewId="0">
      <selection activeCell="M11" sqref="M11:AI13"/>
    </sheetView>
  </sheetViews>
  <sheetFormatPr baseColWidth="10" defaultRowHeight="14.5" x14ac:dyDescent="0.35"/>
  <cols>
    <col min="1" max="1" width="0.90625" customWidth="1"/>
    <col min="2" max="11" width="2.90625" customWidth="1"/>
    <col min="12" max="12" width="3.6328125" customWidth="1"/>
    <col min="13" max="34" width="2.90625" customWidth="1"/>
    <col min="35" max="35" width="4.08984375" customWidth="1"/>
    <col min="36" max="36" width="0.90625" customWidth="1"/>
    <col min="37" max="37" width="11.6328125" bestFit="1" customWidth="1"/>
  </cols>
  <sheetData>
    <row r="1" spans="1:37" s="15" customFormat="1" ht="15" customHeight="1" thickBot="1" x14ac:dyDescent="0.4">
      <c r="A1" s="63"/>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row>
    <row r="2" spans="1:37" s="15" customFormat="1" ht="15" customHeight="1" thickBot="1" x14ac:dyDescent="0.4">
      <c r="A2" s="63"/>
      <c r="B2" s="877" t="s">
        <v>956</v>
      </c>
      <c r="C2" s="878"/>
      <c r="D2" s="878"/>
      <c r="E2" s="878"/>
      <c r="F2" s="878"/>
      <c r="G2" s="878"/>
      <c r="H2" s="878"/>
      <c r="I2" s="878"/>
      <c r="J2" s="878"/>
      <c r="K2" s="878"/>
      <c r="L2" s="878"/>
      <c r="M2" s="878"/>
      <c r="N2" s="878"/>
      <c r="O2" s="878"/>
      <c r="P2" s="878"/>
      <c r="Q2" s="878"/>
      <c r="R2" s="878"/>
      <c r="S2" s="878"/>
      <c r="T2" s="878"/>
      <c r="U2" s="878"/>
      <c r="V2" s="878"/>
      <c r="W2" s="878"/>
      <c r="X2" s="878"/>
      <c r="Y2" s="878"/>
      <c r="Z2" s="878"/>
      <c r="AA2" s="878"/>
      <c r="AB2" s="878"/>
      <c r="AC2" s="878"/>
      <c r="AD2" s="878"/>
      <c r="AE2" s="878"/>
      <c r="AF2" s="878"/>
      <c r="AG2" s="878"/>
      <c r="AH2" s="878"/>
      <c r="AI2" s="879"/>
      <c r="AJ2" s="63"/>
      <c r="AK2" s="63"/>
    </row>
    <row r="3" spans="1:37" s="15" customFormat="1" ht="15" thickBot="1" x14ac:dyDescent="0.4">
      <c r="A3" s="232"/>
      <c r="B3" s="865" t="s">
        <v>1071</v>
      </c>
      <c r="C3" s="866"/>
      <c r="D3" s="866"/>
      <c r="E3" s="866"/>
      <c r="F3" s="866"/>
      <c r="G3" s="866"/>
      <c r="H3" s="866"/>
      <c r="I3" s="866"/>
      <c r="J3" s="866"/>
      <c r="K3" s="866"/>
      <c r="L3" s="866"/>
      <c r="M3" s="866"/>
      <c r="N3" s="866"/>
      <c r="O3" s="866"/>
      <c r="P3" s="866"/>
      <c r="Q3" s="866"/>
      <c r="R3" s="866"/>
      <c r="S3" s="866"/>
      <c r="T3" s="866"/>
      <c r="U3" s="866"/>
      <c r="V3" s="866"/>
      <c r="W3" s="866"/>
      <c r="X3" s="866"/>
      <c r="Y3" s="866"/>
      <c r="Z3" s="867"/>
      <c r="AA3" s="880" t="str">
        <f>IF([0]!total_4_secu_informatiq=-100,"non renseigné",100+[0]!total_4_secu_informatiq)</f>
        <v>non renseigné</v>
      </c>
      <c r="AB3" s="881"/>
      <c r="AC3" s="881"/>
      <c r="AD3" s="881"/>
      <c r="AE3" s="881"/>
      <c r="AF3" s="881"/>
      <c r="AG3" s="882"/>
      <c r="AH3" s="880" t="str">
        <f>IF(AA3="non renseigné","",AA3)</f>
        <v/>
      </c>
      <c r="AI3" s="889"/>
      <c r="AJ3" s="232"/>
      <c r="AK3" s="241" t="str">
        <f>IF(AA3&lt;40,"CRITIQUE !","")</f>
        <v/>
      </c>
    </row>
    <row r="4" spans="1:37" x14ac:dyDescent="0.35">
      <c r="A4" s="63"/>
      <c r="B4" s="865" t="s">
        <v>957</v>
      </c>
      <c r="C4" s="866"/>
      <c r="D4" s="866"/>
      <c r="E4" s="866"/>
      <c r="F4" s="866"/>
      <c r="G4" s="866"/>
      <c r="H4" s="866"/>
      <c r="I4" s="866"/>
      <c r="J4" s="866"/>
      <c r="K4" s="866"/>
      <c r="L4" s="866"/>
      <c r="M4" s="866"/>
      <c r="N4" s="866"/>
      <c r="O4" s="866"/>
      <c r="P4" s="866"/>
      <c r="Q4" s="866"/>
      <c r="R4" s="866"/>
      <c r="S4" s="866"/>
      <c r="T4" s="866"/>
      <c r="U4" s="866"/>
      <c r="V4" s="866"/>
      <c r="W4" s="866"/>
      <c r="X4" s="866"/>
      <c r="Y4" s="866"/>
      <c r="Z4" s="867"/>
      <c r="AA4" s="880" t="str">
        <f>IF([0]!total_5_axe_prod_et_qual=-100,"non renseigné",100+[0]!total_5_axe_prod_et_qual)</f>
        <v>non renseigné</v>
      </c>
      <c r="AB4" s="881"/>
      <c r="AC4" s="881"/>
      <c r="AD4" s="881"/>
      <c r="AE4" s="881"/>
      <c r="AF4" s="881"/>
      <c r="AG4" s="882"/>
      <c r="AH4" s="880" t="str">
        <f>IF(AA4="non renseigné","",AA4)</f>
        <v/>
      </c>
      <c r="AI4" s="889"/>
      <c r="AJ4" s="63"/>
      <c r="AK4" s="63"/>
    </row>
    <row r="5" spans="1:37" x14ac:dyDescent="0.35">
      <c r="A5" s="63"/>
      <c r="B5" s="868" t="s">
        <v>958</v>
      </c>
      <c r="C5" s="869"/>
      <c r="D5" s="869"/>
      <c r="E5" s="869"/>
      <c r="F5" s="869"/>
      <c r="G5" s="869"/>
      <c r="H5" s="869"/>
      <c r="I5" s="869"/>
      <c r="J5" s="869"/>
      <c r="K5" s="869"/>
      <c r="L5" s="869"/>
      <c r="M5" s="869"/>
      <c r="N5" s="869"/>
      <c r="O5" s="869"/>
      <c r="P5" s="869"/>
      <c r="Q5" s="869"/>
      <c r="R5" s="869"/>
      <c r="S5" s="869"/>
      <c r="T5" s="869"/>
      <c r="U5" s="869"/>
      <c r="V5" s="869"/>
      <c r="W5" s="869"/>
      <c r="X5" s="869"/>
      <c r="Y5" s="869"/>
      <c r="Z5" s="870"/>
      <c r="AA5" s="494" t="str">
        <f>IF([0]!total_6_RSE=-100,"non renseigné",100+[0]!total_6_RSE)</f>
        <v>non renseigné</v>
      </c>
      <c r="AB5" s="495"/>
      <c r="AC5" s="495"/>
      <c r="AD5" s="495"/>
      <c r="AE5" s="495"/>
      <c r="AF5" s="495"/>
      <c r="AG5" s="496"/>
      <c r="AH5" s="494" t="str">
        <f t="shared" ref="AH5:AH6" si="0">IF(AA5="non renseigné","",AA5)</f>
        <v/>
      </c>
      <c r="AI5" s="890"/>
      <c r="AJ5" s="63"/>
      <c r="AK5" s="63"/>
    </row>
    <row r="6" spans="1:37" s="15" customFormat="1" ht="15" thickBot="1" x14ac:dyDescent="0.4">
      <c r="A6" s="63"/>
      <c r="B6" s="871" t="s">
        <v>959</v>
      </c>
      <c r="C6" s="872"/>
      <c r="D6" s="872"/>
      <c r="E6" s="872"/>
      <c r="F6" s="872"/>
      <c r="G6" s="872"/>
      <c r="H6" s="872"/>
      <c r="I6" s="872"/>
      <c r="J6" s="872"/>
      <c r="K6" s="872"/>
      <c r="L6" s="872"/>
      <c r="M6" s="872"/>
      <c r="N6" s="872"/>
      <c r="O6" s="872"/>
      <c r="P6" s="872"/>
      <c r="Q6" s="872"/>
      <c r="R6" s="872"/>
      <c r="S6" s="872"/>
      <c r="T6" s="872"/>
      <c r="U6" s="872"/>
      <c r="V6" s="872"/>
      <c r="W6" s="872"/>
      <c r="X6" s="872"/>
      <c r="Y6" s="872"/>
      <c r="Z6" s="873"/>
      <c r="AA6" s="883" t="str">
        <f>IF([0]!total_7_axe_complémentaire=-100,"non renseigné",100+[0]!total_7_axe_complémentaire)</f>
        <v>non renseigné</v>
      </c>
      <c r="AB6" s="884"/>
      <c r="AC6" s="884"/>
      <c r="AD6" s="884"/>
      <c r="AE6" s="884"/>
      <c r="AF6" s="884"/>
      <c r="AG6" s="885"/>
      <c r="AH6" s="883" t="str">
        <f t="shared" si="0"/>
        <v/>
      </c>
      <c r="AI6" s="891"/>
      <c r="AJ6" s="63"/>
      <c r="AK6" s="63"/>
    </row>
    <row r="7" spans="1:37" ht="15" thickBot="1" x14ac:dyDescent="0.4">
      <c r="A7" s="63"/>
      <c r="B7" s="874" t="s">
        <v>960</v>
      </c>
      <c r="C7" s="875"/>
      <c r="D7" s="875"/>
      <c r="E7" s="875"/>
      <c r="F7" s="875"/>
      <c r="G7" s="875"/>
      <c r="H7" s="875"/>
      <c r="I7" s="875"/>
      <c r="J7" s="875"/>
      <c r="K7" s="875"/>
      <c r="L7" s="875"/>
      <c r="M7" s="875"/>
      <c r="N7" s="875"/>
      <c r="O7" s="875"/>
      <c r="P7" s="875"/>
      <c r="Q7" s="875"/>
      <c r="R7" s="875"/>
      <c r="S7" s="875"/>
      <c r="T7" s="875"/>
      <c r="U7" s="875"/>
      <c r="V7" s="875"/>
      <c r="W7" s="875"/>
      <c r="X7" s="875"/>
      <c r="Y7" s="875"/>
      <c r="Z7" s="876"/>
      <c r="AA7" s="886" t="e">
        <f>IF(AA3="",AVERAGE(AA5:AG7),IF(AA4="",(AA3+AA5+AA6)/3,IF(AA5="",AVERAGE(AA3+AA4+AG6),IF(AA6="",AVERAGE(AA3:AG5),AVERAGE(AA3:AG6)))))</f>
        <v>#DIV/0!</v>
      </c>
      <c r="AB7" s="887"/>
      <c r="AC7" s="887"/>
      <c r="AD7" s="887"/>
      <c r="AE7" s="887"/>
      <c r="AF7" s="887"/>
      <c r="AG7" s="888"/>
      <c r="AH7" s="886" t="e">
        <f>AA7</f>
        <v>#DIV/0!</v>
      </c>
      <c r="AI7" s="892"/>
      <c r="AJ7" s="63"/>
      <c r="AK7" s="188" t="e">
        <f>(AA4+AA5+AA6)/3</f>
        <v>#VALUE!</v>
      </c>
    </row>
    <row r="8" spans="1:37" s="15" customFormat="1" ht="15" thickBot="1" x14ac:dyDescent="0.4">
      <c r="A8" s="63"/>
      <c r="B8" s="63"/>
      <c r="C8" s="63"/>
      <c r="D8" s="63"/>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row>
    <row r="9" spans="1:37" ht="15" thickBot="1" x14ac:dyDescent="0.4">
      <c r="A9" s="63"/>
      <c r="B9" s="877" t="s">
        <v>961</v>
      </c>
      <c r="C9" s="878"/>
      <c r="D9" s="878"/>
      <c r="E9" s="878"/>
      <c r="F9" s="878"/>
      <c r="G9" s="878"/>
      <c r="H9" s="878"/>
      <c r="I9" s="878"/>
      <c r="J9" s="878"/>
      <c r="K9" s="878"/>
      <c r="L9" s="878"/>
      <c r="M9" s="878"/>
      <c r="N9" s="878"/>
      <c r="O9" s="878"/>
      <c r="P9" s="878"/>
      <c r="Q9" s="878"/>
      <c r="R9" s="878"/>
      <c r="S9" s="878"/>
      <c r="T9" s="878"/>
      <c r="U9" s="878"/>
      <c r="V9" s="878"/>
      <c r="W9" s="878"/>
      <c r="X9" s="878"/>
      <c r="Y9" s="878"/>
      <c r="Z9" s="878"/>
      <c r="AA9" s="878"/>
      <c r="AB9" s="878"/>
      <c r="AC9" s="878"/>
      <c r="AD9" s="878"/>
      <c r="AE9" s="878"/>
      <c r="AF9" s="878"/>
      <c r="AG9" s="878"/>
      <c r="AH9" s="878"/>
      <c r="AI9" s="879"/>
      <c r="AJ9" s="63"/>
      <c r="AK9" s="63"/>
    </row>
    <row r="10" spans="1:37" ht="15" thickBot="1" x14ac:dyDescent="0.4">
      <c r="A10" s="63"/>
      <c r="B10" s="874" t="s">
        <v>962</v>
      </c>
      <c r="C10" s="875"/>
      <c r="D10" s="875"/>
      <c r="E10" s="875"/>
      <c r="F10" s="875"/>
      <c r="G10" s="875"/>
      <c r="H10" s="875"/>
      <c r="I10" s="875"/>
      <c r="J10" s="893"/>
      <c r="K10" s="894" t="e">
        <f>VLOOKUP('1 BASIC QUESTIONNAIRE'!AB30,List!B:C,2,FALSE)</f>
        <v>#N/A</v>
      </c>
      <c r="L10" s="895"/>
      <c r="M10" s="896" t="e">
        <f>IF(K10&lt;26,"pays exclu",(IF(K10&lt;44,"pays sous surveillance","pays accepté")))</f>
        <v>#N/A</v>
      </c>
      <c r="N10" s="897"/>
      <c r="O10" s="897"/>
      <c r="P10" s="897"/>
      <c r="Q10" s="897"/>
      <c r="R10" s="897"/>
      <c r="S10" s="897"/>
      <c r="T10" s="897"/>
      <c r="U10" s="897"/>
      <c r="V10" s="897"/>
      <c r="W10" s="897"/>
      <c r="X10" s="897"/>
      <c r="Y10" s="897"/>
      <c r="Z10" s="897"/>
      <c r="AA10" s="897"/>
      <c r="AB10" s="897"/>
      <c r="AC10" s="897"/>
      <c r="AD10" s="897"/>
      <c r="AE10" s="897"/>
      <c r="AF10" s="897"/>
      <c r="AG10" s="897"/>
      <c r="AH10" s="897"/>
      <c r="AI10" s="898"/>
      <c r="AJ10" s="63"/>
      <c r="AK10" s="63"/>
    </row>
    <row r="11" spans="1:37" ht="14.4" customHeight="1" x14ac:dyDescent="0.35">
      <c r="A11" s="63"/>
      <c r="B11" s="856" t="s">
        <v>963</v>
      </c>
      <c r="C11" s="857"/>
      <c r="D11" s="857"/>
      <c r="E11" s="857"/>
      <c r="F11" s="857"/>
      <c r="G11" s="857"/>
      <c r="H11" s="857"/>
      <c r="I11" s="857"/>
      <c r="J11" s="857"/>
      <c r="K11" s="857"/>
      <c r="L11" s="858"/>
      <c r="M11" s="847"/>
      <c r="N11" s="848"/>
      <c r="O11" s="848"/>
      <c r="P11" s="848"/>
      <c r="Q11" s="848"/>
      <c r="R11" s="848"/>
      <c r="S11" s="848"/>
      <c r="T11" s="848"/>
      <c r="U11" s="848"/>
      <c r="V11" s="848"/>
      <c r="W11" s="848"/>
      <c r="X11" s="848"/>
      <c r="Y11" s="848"/>
      <c r="Z11" s="848"/>
      <c r="AA11" s="848"/>
      <c r="AB11" s="848"/>
      <c r="AC11" s="848"/>
      <c r="AD11" s="848"/>
      <c r="AE11" s="848"/>
      <c r="AF11" s="848"/>
      <c r="AG11" s="848"/>
      <c r="AH11" s="848"/>
      <c r="AI11" s="849"/>
      <c r="AJ11" s="63"/>
      <c r="AK11" s="63"/>
    </row>
    <row r="12" spans="1:37" x14ac:dyDescent="0.35">
      <c r="A12" s="63"/>
      <c r="B12" s="859"/>
      <c r="C12" s="860"/>
      <c r="D12" s="860"/>
      <c r="E12" s="860"/>
      <c r="F12" s="860"/>
      <c r="G12" s="860"/>
      <c r="H12" s="860"/>
      <c r="I12" s="860"/>
      <c r="J12" s="860"/>
      <c r="K12" s="860"/>
      <c r="L12" s="861"/>
      <c r="M12" s="850"/>
      <c r="N12" s="851"/>
      <c r="O12" s="851"/>
      <c r="P12" s="851"/>
      <c r="Q12" s="851"/>
      <c r="R12" s="851"/>
      <c r="S12" s="851"/>
      <c r="T12" s="851"/>
      <c r="U12" s="851"/>
      <c r="V12" s="851"/>
      <c r="W12" s="851"/>
      <c r="X12" s="851"/>
      <c r="Y12" s="851"/>
      <c r="Z12" s="851"/>
      <c r="AA12" s="851"/>
      <c r="AB12" s="851"/>
      <c r="AC12" s="851"/>
      <c r="AD12" s="851"/>
      <c r="AE12" s="851"/>
      <c r="AF12" s="851"/>
      <c r="AG12" s="851"/>
      <c r="AH12" s="851"/>
      <c r="AI12" s="852"/>
      <c r="AJ12" s="63"/>
      <c r="AK12" s="63"/>
    </row>
    <row r="13" spans="1:37" ht="15" thickBot="1" x14ac:dyDescent="0.4">
      <c r="A13" s="63"/>
      <c r="B13" s="862"/>
      <c r="C13" s="863"/>
      <c r="D13" s="863"/>
      <c r="E13" s="863"/>
      <c r="F13" s="863"/>
      <c r="G13" s="863"/>
      <c r="H13" s="863"/>
      <c r="I13" s="863"/>
      <c r="J13" s="863"/>
      <c r="K13" s="863"/>
      <c r="L13" s="864"/>
      <c r="M13" s="853"/>
      <c r="N13" s="854"/>
      <c r="O13" s="854"/>
      <c r="P13" s="854"/>
      <c r="Q13" s="854"/>
      <c r="R13" s="854"/>
      <c r="S13" s="854"/>
      <c r="T13" s="854"/>
      <c r="U13" s="854"/>
      <c r="V13" s="854"/>
      <c r="W13" s="854"/>
      <c r="X13" s="854"/>
      <c r="Y13" s="854"/>
      <c r="Z13" s="854"/>
      <c r="AA13" s="854"/>
      <c r="AB13" s="854"/>
      <c r="AC13" s="854"/>
      <c r="AD13" s="854"/>
      <c r="AE13" s="854"/>
      <c r="AF13" s="854"/>
      <c r="AG13" s="854"/>
      <c r="AH13" s="854"/>
      <c r="AI13" s="855"/>
      <c r="AJ13" s="63"/>
      <c r="AK13" s="63"/>
    </row>
    <row r="14" spans="1:37" ht="15" thickBot="1" x14ac:dyDescent="0.4">
      <c r="A14" s="63"/>
      <c r="B14" s="896" t="s">
        <v>964</v>
      </c>
      <c r="C14" s="897"/>
      <c r="D14" s="897"/>
      <c r="E14" s="897"/>
      <c r="F14" s="897"/>
      <c r="G14" s="897"/>
      <c r="H14" s="897"/>
      <c r="I14" s="897"/>
      <c r="J14" s="897"/>
      <c r="K14" s="897"/>
      <c r="L14" s="898"/>
      <c r="M14" s="908"/>
      <c r="N14" s="909"/>
      <c r="O14" s="909"/>
      <c r="P14" s="909"/>
      <c r="Q14" s="909"/>
      <c r="R14" s="909"/>
      <c r="S14" s="909"/>
      <c r="T14" s="909"/>
      <c r="U14" s="909"/>
      <c r="V14" s="909"/>
      <c r="W14" s="909"/>
      <c r="X14" s="909"/>
      <c r="Y14" s="909"/>
      <c r="Z14" s="909"/>
      <c r="AA14" s="909"/>
      <c r="AB14" s="909"/>
      <c r="AC14" s="909"/>
      <c r="AD14" s="909"/>
      <c r="AE14" s="909"/>
      <c r="AF14" s="909"/>
      <c r="AG14" s="909"/>
      <c r="AH14" s="909"/>
      <c r="AI14" s="910"/>
      <c r="AJ14" s="63"/>
      <c r="AK14" s="63"/>
    </row>
    <row r="15" spans="1:37" ht="14.4" customHeight="1" x14ac:dyDescent="0.35">
      <c r="A15" s="63"/>
      <c r="B15" s="856" t="s">
        <v>965</v>
      </c>
      <c r="C15" s="857"/>
      <c r="D15" s="857"/>
      <c r="E15" s="857"/>
      <c r="F15" s="857"/>
      <c r="G15" s="857"/>
      <c r="H15" s="857"/>
      <c r="I15" s="857"/>
      <c r="J15" s="857"/>
      <c r="K15" s="857"/>
      <c r="L15" s="858"/>
      <c r="M15" s="911" t="e">
        <f>M14/'1 BASIC QUESTIONNAIRE'!N60</f>
        <v>#DIV/0!</v>
      </c>
      <c r="N15" s="912"/>
      <c r="O15" s="912"/>
      <c r="P15" s="912"/>
      <c r="Q15" s="912"/>
      <c r="R15" s="912"/>
      <c r="S15" s="912"/>
      <c r="T15" s="912"/>
      <c r="U15" s="912"/>
      <c r="V15" s="912"/>
      <c r="W15" s="912"/>
      <c r="X15" s="912"/>
      <c r="Y15" s="912"/>
      <c r="Z15" s="912"/>
      <c r="AA15" s="912"/>
      <c r="AB15" s="912"/>
      <c r="AC15" s="912"/>
      <c r="AD15" s="912"/>
      <c r="AE15" s="912"/>
      <c r="AF15" s="912"/>
      <c r="AG15" s="912"/>
      <c r="AH15" s="912"/>
      <c r="AI15" s="913"/>
      <c r="AJ15" s="63"/>
      <c r="AK15" s="63"/>
    </row>
    <row r="16" spans="1:37" ht="15" thickBot="1" x14ac:dyDescent="0.4">
      <c r="A16" s="63"/>
      <c r="B16" s="862"/>
      <c r="C16" s="863"/>
      <c r="D16" s="863"/>
      <c r="E16" s="863"/>
      <c r="F16" s="863"/>
      <c r="G16" s="863"/>
      <c r="H16" s="863"/>
      <c r="I16" s="863"/>
      <c r="J16" s="863"/>
      <c r="K16" s="863"/>
      <c r="L16" s="864"/>
      <c r="M16" s="914"/>
      <c r="N16" s="915"/>
      <c r="O16" s="915"/>
      <c r="P16" s="915"/>
      <c r="Q16" s="915"/>
      <c r="R16" s="915"/>
      <c r="S16" s="915"/>
      <c r="T16" s="915"/>
      <c r="U16" s="915"/>
      <c r="V16" s="915"/>
      <c r="W16" s="915"/>
      <c r="X16" s="915"/>
      <c r="Y16" s="915"/>
      <c r="Z16" s="915"/>
      <c r="AA16" s="915"/>
      <c r="AB16" s="915"/>
      <c r="AC16" s="915"/>
      <c r="AD16" s="915"/>
      <c r="AE16" s="915"/>
      <c r="AF16" s="915"/>
      <c r="AG16" s="915"/>
      <c r="AH16" s="915"/>
      <c r="AI16" s="916"/>
      <c r="AJ16" s="63"/>
      <c r="AK16" s="63"/>
    </row>
    <row r="17" spans="1:37" ht="15" thickBot="1" x14ac:dyDescent="0.4">
      <c r="A17" s="63"/>
      <c r="B17" s="63"/>
      <c r="C17" s="63"/>
      <c r="D17" s="63"/>
      <c r="E17" s="63"/>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row>
    <row r="18" spans="1:37" ht="15" thickBot="1" x14ac:dyDescent="0.4">
      <c r="A18" s="63"/>
      <c r="B18" s="877" t="s">
        <v>973</v>
      </c>
      <c r="C18" s="878"/>
      <c r="D18" s="878"/>
      <c r="E18" s="878"/>
      <c r="F18" s="878"/>
      <c r="G18" s="878"/>
      <c r="H18" s="878"/>
      <c r="I18" s="878"/>
      <c r="J18" s="878"/>
      <c r="K18" s="878"/>
      <c r="L18" s="878"/>
      <c r="M18" s="878"/>
      <c r="N18" s="878"/>
      <c r="O18" s="878"/>
      <c r="P18" s="878"/>
      <c r="Q18" s="878"/>
      <c r="R18" s="878"/>
      <c r="S18" s="878"/>
      <c r="T18" s="878"/>
      <c r="U18" s="878"/>
      <c r="V18" s="878"/>
      <c r="W18" s="878"/>
      <c r="X18" s="878"/>
      <c r="Y18" s="878"/>
      <c r="Z18" s="878"/>
      <c r="AA18" s="878"/>
      <c r="AB18" s="878"/>
      <c r="AC18" s="878"/>
      <c r="AD18" s="878"/>
      <c r="AE18" s="878"/>
      <c r="AF18" s="878"/>
      <c r="AG18" s="878"/>
      <c r="AH18" s="878"/>
      <c r="AI18" s="879"/>
      <c r="AJ18" s="63"/>
      <c r="AK18" s="63"/>
    </row>
    <row r="19" spans="1:37" x14ac:dyDescent="0.35">
      <c r="A19" s="63"/>
      <c r="B19" s="946" t="s">
        <v>966</v>
      </c>
      <c r="C19" s="947"/>
      <c r="D19" s="947"/>
      <c r="E19" s="947"/>
      <c r="F19" s="947"/>
      <c r="G19" s="947"/>
      <c r="H19" s="947"/>
      <c r="I19" s="947"/>
      <c r="J19" s="947"/>
      <c r="K19" s="947"/>
      <c r="L19" s="947"/>
      <c r="M19" s="947"/>
      <c r="N19" s="947"/>
      <c r="O19" s="947"/>
      <c r="P19" s="947"/>
      <c r="Q19" s="947"/>
      <c r="R19" s="947"/>
      <c r="S19" s="947"/>
      <c r="T19" s="947"/>
      <c r="U19" s="947"/>
      <c r="V19" s="947"/>
      <c r="W19" s="947"/>
      <c r="X19" s="947"/>
      <c r="Y19" s="948"/>
      <c r="Z19" s="948"/>
      <c r="AA19" s="948"/>
      <c r="AB19" s="948"/>
      <c r="AC19" s="903" t="s">
        <v>194</v>
      </c>
      <c r="AD19" s="903"/>
      <c r="AE19" s="903"/>
      <c r="AF19" s="903"/>
      <c r="AG19" s="903"/>
      <c r="AH19" s="903" t="str">
        <f>IF(Y19="","",IF(Y19="Yes",1,0))</f>
        <v/>
      </c>
      <c r="AI19" s="904"/>
      <c r="AJ19" s="63"/>
      <c r="AK19" s="63"/>
    </row>
    <row r="20" spans="1:37" x14ac:dyDescent="0.35">
      <c r="A20" s="63"/>
      <c r="B20" s="906" t="s">
        <v>967</v>
      </c>
      <c r="C20" s="907"/>
      <c r="D20" s="907"/>
      <c r="E20" s="907"/>
      <c r="F20" s="907"/>
      <c r="G20" s="907"/>
      <c r="H20" s="907"/>
      <c r="I20" s="907"/>
      <c r="J20" s="907"/>
      <c r="K20" s="907"/>
      <c r="L20" s="907"/>
      <c r="M20" s="907"/>
      <c r="N20" s="907"/>
      <c r="O20" s="907"/>
      <c r="P20" s="907"/>
      <c r="Q20" s="907"/>
      <c r="R20" s="907"/>
      <c r="S20" s="907"/>
      <c r="T20" s="907"/>
      <c r="U20" s="907"/>
      <c r="V20" s="907"/>
      <c r="W20" s="907"/>
      <c r="X20" s="907"/>
      <c r="Y20" s="846"/>
      <c r="Z20" s="846"/>
      <c r="AA20" s="846"/>
      <c r="AB20" s="846"/>
      <c r="AC20" s="842" t="s">
        <v>194</v>
      </c>
      <c r="AD20" s="842"/>
      <c r="AE20" s="842"/>
      <c r="AF20" s="842"/>
      <c r="AG20" s="842"/>
      <c r="AH20" s="842" t="str">
        <f>IF(Y20="","",IF(Y20="&lt; 2 %",0,1))</f>
        <v/>
      </c>
      <c r="AI20" s="843"/>
      <c r="AJ20" s="63"/>
      <c r="AK20" s="63"/>
    </row>
    <row r="21" spans="1:37" x14ac:dyDescent="0.35">
      <c r="A21" s="63"/>
      <c r="B21" s="906" t="s">
        <v>968</v>
      </c>
      <c r="C21" s="907"/>
      <c r="D21" s="907"/>
      <c r="E21" s="907"/>
      <c r="F21" s="907"/>
      <c r="G21" s="907"/>
      <c r="H21" s="907"/>
      <c r="I21" s="907"/>
      <c r="J21" s="907"/>
      <c r="K21" s="907"/>
      <c r="L21" s="907"/>
      <c r="M21" s="907"/>
      <c r="N21" s="907"/>
      <c r="O21" s="907"/>
      <c r="P21" s="907"/>
      <c r="Q21" s="907"/>
      <c r="R21" s="907"/>
      <c r="S21" s="907"/>
      <c r="T21" s="907"/>
      <c r="U21" s="907"/>
      <c r="V21" s="907"/>
      <c r="W21" s="907"/>
      <c r="X21" s="907"/>
      <c r="Y21" s="846"/>
      <c r="Z21" s="846"/>
      <c r="AA21" s="846"/>
      <c r="AB21" s="846"/>
      <c r="AC21" s="842" t="s">
        <v>194</v>
      </c>
      <c r="AD21" s="842"/>
      <c r="AE21" s="842"/>
      <c r="AF21" s="842"/>
      <c r="AG21" s="842"/>
      <c r="AH21" s="842" t="str">
        <f>IF(Y21="","",IF(Y21="&lt; 30 %",0,1))</f>
        <v/>
      </c>
      <c r="AI21" s="843"/>
      <c r="AJ21" s="63"/>
      <c r="AK21" s="63"/>
    </row>
    <row r="22" spans="1:37" x14ac:dyDescent="0.35">
      <c r="A22" s="63"/>
      <c r="B22" s="325" t="s">
        <v>969</v>
      </c>
      <c r="C22" s="326"/>
      <c r="D22" s="326"/>
      <c r="E22" s="326"/>
      <c r="F22" s="326"/>
      <c r="G22" s="326"/>
      <c r="H22" s="326"/>
      <c r="I22" s="326"/>
      <c r="J22" s="326"/>
      <c r="K22" s="326"/>
      <c r="L22" s="326"/>
      <c r="M22" s="326"/>
      <c r="N22" s="326"/>
      <c r="O22" s="326"/>
      <c r="P22" s="326"/>
      <c r="Q22" s="326"/>
      <c r="R22" s="326"/>
      <c r="S22" s="326"/>
      <c r="T22" s="326"/>
      <c r="U22" s="326"/>
      <c r="V22" s="326"/>
      <c r="W22" s="326"/>
      <c r="X22" s="326"/>
      <c r="Y22" s="846"/>
      <c r="Z22" s="846"/>
      <c r="AA22" s="846"/>
      <c r="AB22" s="846"/>
      <c r="AC22" s="842" t="s">
        <v>194</v>
      </c>
      <c r="AD22" s="842"/>
      <c r="AE22" s="842"/>
      <c r="AF22" s="842"/>
      <c r="AG22" s="842"/>
      <c r="AH22" s="842" t="str">
        <f>IF(Y22="","",IF(Y22="&lt; 2",1,0))</f>
        <v/>
      </c>
      <c r="AI22" s="843"/>
      <c r="AJ22" s="63"/>
      <c r="AK22" s="63"/>
    </row>
    <row r="23" spans="1:37" x14ac:dyDescent="0.35">
      <c r="A23" s="63"/>
      <c r="B23" s="325" t="s">
        <v>970</v>
      </c>
      <c r="C23" s="326"/>
      <c r="D23" s="326"/>
      <c r="E23" s="326"/>
      <c r="F23" s="326"/>
      <c r="G23" s="326"/>
      <c r="H23" s="326"/>
      <c r="I23" s="326"/>
      <c r="J23" s="326"/>
      <c r="K23" s="326"/>
      <c r="L23" s="326"/>
      <c r="M23" s="326"/>
      <c r="N23" s="326"/>
      <c r="O23" s="326"/>
      <c r="P23" s="326"/>
      <c r="Q23" s="326"/>
      <c r="R23" s="326"/>
      <c r="S23" s="326"/>
      <c r="T23" s="326"/>
      <c r="U23" s="326"/>
      <c r="V23" s="326"/>
      <c r="W23" s="326"/>
      <c r="X23" s="326"/>
      <c r="Y23" s="846"/>
      <c r="Z23" s="846"/>
      <c r="AA23" s="846"/>
      <c r="AB23" s="846"/>
      <c r="AC23" s="842" t="s">
        <v>194</v>
      </c>
      <c r="AD23" s="842"/>
      <c r="AE23" s="842"/>
      <c r="AF23" s="842"/>
      <c r="AG23" s="842"/>
      <c r="AH23" s="842" t="str">
        <f>IF(Y23="","",IF(Y23="Yes",1,0))</f>
        <v/>
      </c>
      <c r="AI23" s="843"/>
      <c r="AJ23" s="63"/>
      <c r="AK23" s="63"/>
    </row>
    <row r="24" spans="1:37" x14ac:dyDescent="0.35">
      <c r="A24" s="63"/>
      <c r="B24" s="325" t="s">
        <v>971</v>
      </c>
      <c r="C24" s="326"/>
      <c r="D24" s="326"/>
      <c r="E24" s="326"/>
      <c r="F24" s="326"/>
      <c r="G24" s="326"/>
      <c r="H24" s="326"/>
      <c r="I24" s="326"/>
      <c r="J24" s="326"/>
      <c r="K24" s="326"/>
      <c r="L24" s="326"/>
      <c r="M24" s="326"/>
      <c r="N24" s="326"/>
      <c r="O24" s="326"/>
      <c r="P24" s="326"/>
      <c r="Q24" s="326"/>
      <c r="R24" s="326"/>
      <c r="S24" s="326"/>
      <c r="T24" s="326"/>
      <c r="U24" s="326"/>
      <c r="V24" s="326"/>
      <c r="W24" s="326"/>
      <c r="X24" s="326"/>
      <c r="Y24" s="846"/>
      <c r="Z24" s="846"/>
      <c r="AA24" s="846"/>
      <c r="AB24" s="846"/>
      <c r="AC24" s="842" t="s">
        <v>194</v>
      </c>
      <c r="AD24" s="842"/>
      <c r="AE24" s="842"/>
      <c r="AF24" s="842"/>
      <c r="AG24" s="842"/>
      <c r="AH24" s="842" t="str">
        <f>IF(Y24="","",IF(Y24="&lt; 3 months",0,1))</f>
        <v/>
      </c>
      <c r="AI24" s="843"/>
      <c r="AJ24" s="63"/>
      <c r="AK24" s="63"/>
    </row>
    <row r="25" spans="1:37" ht="15" thickBot="1" x14ac:dyDescent="0.4">
      <c r="A25" s="63"/>
      <c r="B25" s="938" t="s">
        <v>972</v>
      </c>
      <c r="C25" s="939"/>
      <c r="D25" s="939"/>
      <c r="E25" s="939"/>
      <c r="F25" s="939"/>
      <c r="G25" s="939"/>
      <c r="H25" s="939"/>
      <c r="I25" s="939"/>
      <c r="J25" s="939"/>
      <c r="K25" s="939"/>
      <c r="L25" s="939"/>
      <c r="M25" s="939"/>
      <c r="N25" s="939"/>
      <c r="O25" s="939"/>
      <c r="P25" s="939"/>
      <c r="Q25" s="939"/>
      <c r="R25" s="939"/>
      <c r="S25" s="939"/>
      <c r="T25" s="939"/>
      <c r="U25" s="939"/>
      <c r="V25" s="939"/>
      <c r="W25" s="939"/>
      <c r="X25" s="939"/>
      <c r="Y25" s="905"/>
      <c r="Z25" s="905"/>
      <c r="AA25" s="905"/>
      <c r="AB25" s="905"/>
      <c r="AC25" s="844" t="s">
        <v>194</v>
      </c>
      <c r="AD25" s="844"/>
      <c r="AE25" s="844"/>
      <c r="AF25" s="844"/>
      <c r="AG25" s="844"/>
      <c r="AH25" s="844" t="str">
        <f>IF(Y25="","",IF(Y25="&lt; 6 months",0,1))</f>
        <v/>
      </c>
      <c r="AI25" s="845"/>
      <c r="AJ25" s="63"/>
      <c r="AK25" s="63"/>
    </row>
    <row r="26" spans="1:37" ht="15.5" x14ac:dyDescent="0.35">
      <c r="A26" s="107"/>
      <c r="B26" s="171"/>
      <c r="C26" s="169"/>
      <c r="D26" s="169"/>
      <c r="E26" s="169"/>
      <c r="F26" s="169"/>
      <c r="G26" s="169"/>
      <c r="H26" s="169"/>
      <c r="I26" s="172"/>
      <c r="J26" s="172"/>
      <c r="K26" s="170"/>
      <c r="L26" s="173"/>
      <c r="M26" s="173"/>
      <c r="N26" s="173"/>
      <c r="O26" s="173"/>
      <c r="P26" s="173"/>
      <c r="Q26" s="173"/>
      <c r="R26" s="173"/>
      <c r="S26" s="173"/>
      <c r="T26" s="173"/>
      <c r="U26" s="173"/>
      <c r="V26" s="173"/>
      <c r="W26" s="173"/>
      <c r="X26" s="173"/>
      <c r="Y26" s="942" t="s">
        <v>201</v>
      </c>
      <c r="Z26" s="942"/>
      <c r="AA26" s="942"/>
      <c r="AB26" s="942"/>
      <c r="AC26" s="942"/>
      <c r="AD26" s="942"/>
      <c r="AE26" s="942"/>
      <c r="AF26" s="942"/>
      <c r="AG26" s="173"/>
      <c r="AH26" s="940">
        <f>SUM(AH19:AI25)*0.14285</f>
        <v>0</v>
      </c>
      <c r="AI26" s="941"/>
      <c r="AJ26" s="107"/>
      <c r="AK26" s="107"/>
    </row>
    <row r="27" spans="1:37" ht="16" thickBot="1" x14ac:dyDescent="0.4">
      <c r="A27" s="107"/>
      <c r="B27" s="174"/>
      <c r="C27" s="168"/>
      <c r="D27" s="168"/>
      <c r="E27" s="168"/>
      <c r="F27" s="168"/>
      <c r="G27" s="168"/>
      <c r="H27" s="168"/>
      <c r="I27" s="168"/>
      <c r="J27" s="168"/>
      <c r="K27" s="168"/>
      <c r="L27" s="168"/>
      <c r="M27" s="175"/>
      <c r="N27" s="175"/>
      <c r="O27" s="175"/>
      <c r="P27" s="175"/>
      <c r="Q27" s="175"/>
      <c r="R27" s="175"/>
      <c r="S27" s="175"/>
      <c r="T27" s="175"/>
      <c r="U27" s="175"/>
      <c r="V27" s="175"/>
      <c r="W27" s="175"/>
      <c r="X27" s="175"/>
      <c r="Y27" s="839" t="s">
        <v>202</v>
      </c>
      <c r="Z27" s="839"/>
      <c r="AA27" s="839"/>
      <c r="AB27" s="839"/>
      <c r="AC27" s="839"/>
      <c r="AD27" s="839"/>
      <c r="AE27" s="839"/>
      <c r="AF27" s="839"/>
      <c r="AG27" s="175"/>
      <c r="AH27" s="840" t="str">
        <f>IF(AH26="","",IF(AH26&lt;50%,"NON","OUI"))</f>
        <v>NON</v>
      </c>
      <c r="AI27" s="841"/>
      <c r="AJ27" s="107"/>
      <c r="AK27" s="107"/>
    </row>
    <row r="28" spans="1:37" s="15" customFormat="1" ht="16" thickBot="1" x14ac:dyDescent="0.4">
      <c r="A28" s="107"/>
      <c r="B28" s="128"/>
      <c r="C28" s="185"/>
      <c r="D28" s="185"/>
      <c r="E28" s="185"/>
      <c r="F28" s="185"/>
      <c r="G28" s="185"/>
      <c r="H28" s="185"/>
      <c r="I28" s="185"/>
      <c r="J28" s="185"/>
      <c r="K28" s="185"/>
      <c r="L28" s="185"/>
      <c r="M28" s="128"/>
      <c r="N28" s="128"/>
      <c r="O28" s="128"/>
      <c r="P28" s="128"/>
      <c r="Q28" s="128"/>
      <c r="R28" s="128"/>
      <c r="S28" s="128"/>
      <c r="T28" s="128"/>
      <c r="U28" s="128"/>
      <c r="V28" s="128"/>
      <c r="W28" s="128"/>
      <c r="X28" s="128"/>
      <c r="Y28" s="186"/>
      <c r="Z28" s="186"/>
      <c r="AA28" s="186"/>
      <c r="AB28" s="186"/>
      <c r="AC28" s="186"/>
      <c r="AD28" s="186"/>
      <c r="AE28" s="186"/>
      <c r="AF28" s="186"/>
      <c r="AG28" s="128"/>
      <c r="AH28" s="187"/>
      <c r="AI28" s="187"/>
      <c r="AJ28" s="107"/>
      <c r="AK28" s="107"/>
    </row>
    <row r="29" spans="1:37" s="15" customFormat="1" ht="18" customHeight="1" thickBot="1" x14ac:dyDescent="0.4">
      <c r="A29" s="107"/>
      <c r="B29" s="953" t="s">
        <v>974</v>
      </c>
      <c r="C29" s="954"/>
      <c r="D29" s="954"/>
      <c r="E29" s="954"/>
      <c r="F29" s="954"/>
      <c r="G29" s="954"/>
      <c r="H29" s="954"/>
      <c r="I29" s="954"/>
      <c r="J29" s="954"/>
      <c r="K29" s="954"/>
      <c r="L29" s="954"/>
      <c r="M29" s="954"/>
      <c r="N29" s="954"/>
      <c r="O29" s="954"/>
      <c r="P29" s="955"/>
      <c r="Q29" s="128"/>
      <c r="R29" s="128"/>
      <c r="S29" s="128"/>
      <c r="T29" s="128"/>
      <c r="U29" s="128"/>
      <c r="V29" s="128"/>
      <c r="W29" s="128"/>
      <c r="X29" s="128"/>
      <c r="Y29" s="186"/>
      <c r="Z29" s="186"/>
      <c r="AA29" s="186"/>
      <c r="AB29" s="186"/>
      <c r="AC29" s="186"/>
      <c r="AD29" s="186"/>
      <c r="AE29" s="186"/>
      <c r="AF29" s="186"/>
      <c r="AG29" s="128"/>
      <c r="AH29" s="187"/>
      <c r="AI29" s="187"/>
      <c r="AJ29" s="107"/>
      <c r="AK29" s="107"/>
    </row>
    <row r="30" spans="1:37" s="15" customFormat="1" ht="18" customHeight="1" thickBot="1" x14ac:dyDescent="0.4">
      <c r="A30" s="107"/>
      <c r="B30" s="935" t="s">
        <v>960</v>
      </c>
      <c r="C30" s="936"/>
      <c r="D30" s="936"/>
      <c r="E30" s="936"/>
      <c r="F30" s="936"/>
      <c r="G30" s="936"/>
      <c r="H30" s="936"/>
      <c r="I30" s="936"/>
      <c r="J30" s="936"/>
      <c r="K30" s="936"/>
      <c r="L30" s="936"/>
      <c r="M30" s="936"/>
      <c r="N30" s="943"/>
      <c r="O30" s="950" t="e">
        <f>AH7</f>
        <v>#DIV/0!</v>
      </c>
      <c r="P30" s="945"/>
      <c r="Q30" s="128"/>
      <c r="R30" s="128"/>
      <c r="S30" s="128"/>
      <c r="T30" s="128"/>
      <c r="U30" s="128"/>
      <c r="V30" s="128"/>
      <c r="W30" s="128"/>
      <c r="X30" s="128"/>
      <c r="Y30" s="186"/>
      <c r="Z30" s="186"/>
      <c r="AA30" s="186"/>
      <c r="AB30" s="186"/>
      <c r="AC30" s="186"/>
      <c r="AD30" s="186"/>
      <c r="AE30" s="186"/>
      <c r="AF30" s="186"/>
      <c r="AG30" s="128"/>
      <c r="AH30" s="187"/>
      <c r="AI30" s="187"/>
      <c r="AJ30" s="107"/>
      <c r="AK30" s="107"/>
    </row>
    <row r="31" spans="1:37" s="15" customFormat="1" ht="18" customHeight="1" thickBot="1" x14ac:dyDescent="0.4">
      <c r="A31" s="107"/>
      <c r="B31" s="935" t="s">
        <v>962</v>
      </c>
      <c r="C31" s="936"/>
      <c r="D31" s="936"/>
      <c r="E31" s="936"/>
      <c r="F31" s="936"/>
      <c r="G31" s="936"/>
      <c r="H31" s="936"/>
      <c r="I31" s="936"/>
      <c r="J31" s="936"/>
      <c r="K31" s="936"/>
      <c r="L31" s="936"/>
      <c r="M31" s="936"/>
      <c r="N31" s="943"/>
      <c r="O31" s="951" t="e">
        <f>S31</f>
        <v>#N/A</v>
      </c>
      <c r="P31" s="952"/>
      <c r="Q31" s="128"/>
      <c r="R31" s="128"/>
      <c r="S31" s="900" t="e">
        <f>K10</f>
        <v>#N/A</v>
      </c>
      <c r="T31" s="900"/>
      <c r="U31" s="900"/>
      <c r="V31" s="900"/>
      <c r="W31" s="128"/>
      <c r="X31" s="128"/>
      <c r="Y31" s="186"/>
      <c r="Z31" s="186"/>
      <c r="AA31" s="186"/>
      <c r="AB31" s="186"/>
      <c r="AC31" s="186"/>
      <c r="AD31" s="186"/>
      <c r="AE31" s="186"/>
      <c r="AF31" s="186"/>
      <c r="AG31" s="128"/>
      <c r="AH31" s="187"/>
      <c r="AI31" s="187"/>
      <c r="AJ31" s="107"/>
      <c r="AK31" s="107"/>
    </row>
    <row r="32" spans="1:37" s="15" customFormat="1" ht="18" customHeight="1" thickBot="1" x14ac:dyDescent="0.4">
      <c r="A32" s="107"/>
      <c r="B32" s="935" t="s">
        <v>975</v>
      </c>
      <c r="C32" s="936"/>
      <c r="D32" s="936"/>
      <c r="E32" s="936"/>
      <c r="F32" s="936"/>
      <c r="G32" s="936"/>
      <c r="H32" s="936"/>
      <c r="I32" s="936"/>
      <c r="J32" s="936"/>
      <c r="K32" s="936"/>
      <c r="L32" s="936"/>
      <c r="M32" s="936"/>
      <c r="N32" s="943"/>
      <c r="O32" s="944" t="e">
        <f>AF32</f>
        <v>#DIV/0!</v>
      </c>
      <c r="P32" s="945"/>
      <c r="Q32" s="128"/>
      <c r="R32" s="128"/>
      <c r="S32" s="901">
        <f>M14</f>
        <v>0</v>
      </c>
      <c r="T32" s="902"/>
      <c r="U32" s="902"/>
      <c r="V32" s="902"/>
      <c r="W32" s="902"/>
      <c r="X32" s="902"/>
      <c r="Y32" s="190"/>
      <c r="Z32" s="956">
        <f>'1 BASIC QUESTIONNAIRE'!N60</f>
        <v>0</v>
      </c>
      <c r="AA32" s="956"/>
      <c r="AB32" s="956"/>
      <c r="AC32" s="956"/>
      <c r="AD32" s="956"/>
      <c r="AE32" s="956"/>
      <c r="AF32" s="899" t="e">
        <f>S32/Z32</f>
        <v>#DIV/0!</v>
      </c>
      <c r="AG32" s="899"/>
      <c r="AH32" s="899"/>
      <c r="AI32" s="187"/>
      <c r="AJ32" s="107"/>
      <c r="AK32" s="107"/>
    </row>
    <row r="33" spans="1:37" s="15" customFormat="1" ht="18" customHeight="1" thickBot="1" x14ac:dyDescent="0.4">
      <c r="A33" s="107"/>
      <c r="B33" s="935" t="s">
        <v>976</v>
      </c>
      <c r="C33" s="936"/>
      <c r="D33" s="936"/>
      <c r="E33" s="936"/>
      <c r="F33" s="936"/>
      <c r="G33" s="936"/>
      <c r="H33" s="936"/>
      <c r="I33" s="936"/>
      <c r="J33" s="936"/>
      <c r="K33" s="936"/>
      <c r="L33" s="936"/>
      <c r="M33" s="936"/>
      <c r="N33" s="943"/>
      <c r="O33" s="944">
        <f>U33</f>
        <v>0</v>
      </c>
      <c r="P33" s="945"/>
      <c r="Q33" s="128"/>
      <c r="R33" s="128"/>
      <c r="S33" s="128"/>
      <c r="T33" s="128"/>
      <c r="U33" s="949">
        <f>AH26*100</f>
        <v>0</v>
      </c>
      <c r="V33" s="949"/>
      <c r="W33" s="128"/>
      <c r="X33" s="128"/>
      <c r="Y33" s="186"/>
      <c r="Z33" s="186"/>
      <c r="AA33" s="186"/>
      <c r="AB33" s="186"/>
      <c r="AC33" s="186"/>
      <c r="AD33" s="186"/>
      <c r="AE33" s="186"/>
      <c r="AF33" s="186"/>
      <c r="AG33" s="128"/>
      <c r="AH33" s="187"/>
      <c r="AI33" s="187"/>
      <c r="AJ33" s="107"/>
      <c r="AK33" s="107"/>
    </row>
    <row r="34" spans="1:37" s="15" customFormat="1" ht="15" thickBot="1" x14ac:dyDescent="0.4">
      <c r="A34" s="107"/>
      <c r="B34" s="184"/>
      <c r="C34" s="184"/>
      <c r="D34" s="184"/>
      <c r="E34" s="184"/>
      <c r="F34" s="184"/>
      <c r="G34" s="184"/>
      <c r="H34" s="184"/>
      <c r="I34" s="184"/>
      <c r="J34" s="184"/>
      <c r="K34" s="184"/>
      <c r="L34" s="184"/>
      <c r="M34" s="189"/>
      <c r="N34" s="189"/>
      <c r="O34" s="189"/>
      <c r="P34" s="189"/>
      <c r="Q34" s="189"/>
      <c r="R34" s="189"/>
      <c r="S34" s="189"/>
      <c r="T34" s="189"/>
      <c r="U34" s="189"/>
      <c r="V34" s="189"/>
      <c r="W34" s="189"/>
      <c r="X34" s="189"/>
      <c r="Y34" s="189"/>
      <c r="Z34" s="189"/>
      <c r="AA34" s="189"/>
      <c r="AB34" s="189"/>
      <c r="AC34" s="189"/>
      <c r="AD34" s="189"/>
      <c r="AE34" s="189"/>
      <c r="AF34" s="189"/>
      <c r="AG34" s="189"/>
      <c r="AH34" s="189"/>
      <c r="AI34" s="189"/>
      <c r="AJ34" s="107"/>
      <c r="AK34" s="107"/>
    </row>
    <row r="35" spans="1:37" ht="15" thickBot="1" x14ac:dyDescent="0.4">
      <c r="A35" s="63"/>
      <c r="B35" s="877" t="s">
        <v>977</v>
      </c>
      <c r="C35" s="932"/>
      <c r="D35" s="932"/>
      <c r="E35" s="932"/>
      <c r="F35" s="932"/>
      <c r="G35" s="932"/>
      <c r="H35" s="932"/>
      <c r="I35" s="932"/>
      <c r="J35" s="932"/>
      <c r="K35" s="932"/>
      <c r="L35" s="932"/>
      <c r="M35" s="932"/>
      <c r="N35" s="932"/>
      <c r="O35" s="932"/>
      <c r="P35" s="932"/>
      <c r="Q35" s="933" t="s">
        <v>952</v>
      </c>
      <c r="R35" s="933"/>
      <c r="S35" s="933"/>
      <c r="T35" s="933"/>
      <c r="U35" s="933"/>
      <c r="V35" s="933"/>
      <c r="W35" s="933"/>
      <c r="X35" s="933"/>
      <c r="Y35" s="933"/>
      <c r="Z35" s="933"/>
      <c r="AA35" s="933"/>
      <c r="AB35" s="933"/>
      <c r="AC35" s="933"/>
      <c r="AD35" s="933"/>
      <c r="AE35" s="933"/>
      <c r="AF35" s="933"/>
      <c r="AG35" s="933"/>
      <c r="AH35" s="933"/>
      <c r="AI35" s="934"/>
      <c r="AJ35" s="63"/>
      <c r="AK35" s="63"/>
    </row>
    <row r="36" spans="1:37" ht="18" customHeight="1" thickBot="1" x14ac:dyDescent="0.4">
      <c r="A36" s="63"/>
      <c r="B36" s="935" t="s">
        <v>978</v>
      </c>
      <c r="C36" s="936"/>
      <c r="D36" s="936"/>
      <c r="E36" s="936"/>
      <c r="F36" s="936"/>
      <c r="G36" s="936"/>
      <c r="H36" s="936"/>
      <c r="I36" s="936"/>
      <c r="J36" s="936"/>
      <c r="K36" s="936"/>
      <c r="L36" s="937"/>
      <c r="M36" s="929"/>
      <c r="N36" s="930"/>
      <c r="O36" s="930"/>
      <c r="P36" s="930"/>
      <c r="Q36" s="931"/>
      <c r="R36" s="182"/>
      <c r="S36" s="183"/>
      <c r="T36" s="183"/>
      <c r="U36" s="875"/>
      <c r="V36" s="875"/>
      <c r="W36" s="875"/>
      <c r="X36" s="875"/>
      <c r="Y36" s="875"/>
      <c r="Z36" s="875"/>
      <c r="AA36" s="875"/>
      <c r="AB36" s="875"/>
      <c r="AC36" s="875"/>
      <c r="AD36" s="875"/>
      <c r="AE36" s="875"/>
      <c r="AF36" s="875"/>
      <c r="AG36" s="875"/>
      <c r="AH36" s="875"/>
      <c r="AI36" s="893"/>
      <c r="AJ36" s="63"/>
      <c r="AK36" s="63"/>
    </row>
    <row r="37" spans="1:37" x14ac:dyDescent="0.35">
      <c r="A37" s="63"/>
      <c r="B37" s="88" t="s">
        <v>979</v>
      </c>
      <c r="C37" s="89"/>
      <c r="D37" s="89"/>
      <c r="E37" s="89"/>
      <c r="F37" s="89"/>
      <c r="G37" s="89"/>
      <c r="H37" s="89"/>
      <c r="I37" s="89"/>
      <c r="J37" s="89"/>
      <c r="K37" s="89"/>
      <c r="L37" s="90"/>
      <c r="M37" s="923"/>
      <c r="N37" s="924"/>
      <c r="O37" s="924"/>
      <c r="P37" s="924"/>
      <c r="Q37" s="924"/>
      <c r="R37" s="924"/>
      <c r="S37" s="924"/>
      <c r="T37" s="924"/>
      <c r="U37" s="924"/>
      <c r="V37" s="924"/>
      <c r="W37" s="924"/>
      <c r="X37" s="924"/>
      <c r="Y37" s="924"/>
      <c r="Z37" s="924"/>
      <c r="AA37" s="924"/>
      <c r="AB37" s="924"/>
      <c r="AC37" s="924"/>
      <c r="AD37" s="924"/>
      <c r="AE37" s="924"/>
      <c r="AF37" s="924"/>
      <c r="AG37" s="924"/>
      <c r="AH37" s="924"/>
      <c r="AI37" s="925"/>
      <c r="AJ37" s="63"/>
      <c r="AK37" s="63"/>
    </row>
    <row r="38" spans="1:37" x14ac:dyDescent="0.35">
      <c r="A38" s="63"/>
      <c r="B38" s="91"/>
      <c r="C38" s="92"/>
      <c r="D38" s="92"/>
      <c r="E38" s="92"/>
      <c r="F38" s="92"/>
      <c r="G38" s="92"/>
      <c r="H38" s="92"/>
      <c r="I38" s="92"/>
      <c r="J38" s="92"/>
      <c r="K38" s="92"/>
      <c r="L38" s="93"/>
      <c r="M38" s="923"/>
      <c r="N38" s="924"/>
      <c r="O38" s="924"/>
      <c r="P38" s="924"/>
      <c r="Q38" s="924"/>
      <c r="R38" s="924"/>
      <c r="S38" s="924"/>
      <c r="T38" s="924"/>
      <c r="U38" s="924"/>
      <c r="V38" s="924"/>
      <c r="W38" s="924"/>
      <c r="X38" s="924"/>
      <c r="Y38" s="924"/>
      <c r="Z38" s="924"/>
      <c r="AA38" s="924"/>
      <c r="AB38" s="924"/>
      <c r="AC38" s="924"/>
      <c r="AD38" s="924"/>
      <c r="AE38" s="924"/>
      <c r="AF38" s="924"/>
      <c r="AG38" s="924"/>
      <c r="AH38" s="924"/>
      <c r="AI38" s="925"/>
      <c r="AJ38" s="63"/>
      <c r="AK38" s="63"/>
    </row>
    <row r="39" spans="1:37" x14ac:dyDescent="0.35">
      <c r="A39" s="63"/>
      <c r="B39" s="91"/>
      <c r="C39" s="92"/>
      <c r="D39" s="92"/>
      <c r="E39" s="92"/>
      <c r="F39" s="92"/>
      <c r="G39" s="92"/>
      <c r="H39" s="92"/>
      <c r="I39" s="92"/>
      <c r="J39" s="92"/>
      <c r="K39" s="92"/>
      <c r="L39" s="93"/>
      <c r="M39" s="923"/>
      <c r="N39" s="924"/>
      <c r="O39" s="924"/>
      <c r="P39" s="924"/>
      <c r="Q39" s="924"/>
      <c r="R39" s="924"/>
      <c r="S39" s="924"/>
      <c r="T39" s="924"/>
      <c r="U39" s="924"/>
      <c r="V39" s="924"/>
      <c r="W39" s="924"/>
      <c r="X39" s="924"/>
      <c r="Y39" s="924"/>
      <c r="Z39" s="924"/>
      <c r="AA39" s="924"/>
      <c r="AB39" s="924"/>
      <c r="AC39" s="924"/>
      <c r="AD39" s="924"/>
      <c r="AE39" s="924"/>
      <c r="AF39" s="924"/>
      <c r="AG39" s="924"/>
      <c r="AH39" s="924"/>
      <c r="AI39" s="925"/>
      <c r="AJ39" s="63"/>
      <c r="AK39" s="63"/>
    </row>
    <row r="40" spans="1:37" ht="15" thickBot="1" x14ac:dyDescent="0.4">
      <c r="A40" s="63"/>
      <c r="B40" s="94"/>
      <c r="C40" s="95"/>
      <c r="D40" s="95"/>
      <c r="E40" s="95"/>
      <c r="F40" s="95"/>
      <c r="G40" s="95"/>
      <c r="H40" s="95"/>
      <c r="I40" s="95"/>
      <c r="J40" s="95"/>
      <c r="K40" s="95"/>
      <c r="L40" s="96"/>
      <c r="M40" s="926"/>
      <c r="N40" s="927"/>
      <c r="O40" s="927"/>
      <c r="P40" s="927"/>
      <c r="Q40" s="927"/>
      <c r="R40" s="927"/>
      <c r="S40" s="927"/>
      <c r="T40" s="927"/>
      <c r="U40" s="927"/>
      <c r="V40" s="927"/>
      <c r="W40" s="927"/>
      <c r="X40" s="927"/>
      <c r="Y40" s="927"/>
      <c r="Z40" s="927"/>
      <c r="AA40" s="927"/>
      <c r="AB40" s="927"/>
      <c r="AC40" s="927"/>
      <c r="AD40" s="927"/>
      <c r="AE40" s="927"/>
      <c r="AF40" s="927"/>
      <c r="AG40" s="927"/>
      <c r="AH40" s="927"/>
      <c r="AI40" s="928"/>
      <c r="AJ40" s="63"/>
      <c r="AK40" s="63"/>
    </row>
    <row r="41" spans="1:37" ht="20" customHeight="1" thickBot="1" x14ac:dyDescent="0.4">
      <c r="A41" s="63"/>
      <c r="B41" s="917" t="s">
        <v>980</v>
      </c>
      <c r="C41" s="918"/>
      <c r="D41" s="918"/>
      <c r="E41" s="918"/>
      <c r="F41" s="918"/>
      <c r="G41" s="918"/>
      <c r="H41" s="918"/>
      <c r="I41" s="918"/>
      <c r="J41" s="918"/>
      <c r="K41" s="918"/>
      <c r="L41" s="919"/>
      <c r="M41" s="920"/>
      <c r="N41" s="921"/>
      <c r="O41" s="921"/>
      <c r="P41" s="921"/>
      <c r="Q41" s="921"/>
      <c r="R41" s="921"/>
      <c r="S41" s="921"/>
      <c r="T41" s="921"/>
      <c r="U41" s="921"/>
      <c r="V41" s="921"/>
      <c r="W41" s="921"/>
      <c r="X41" s="921"/>
      <c r="Y41" s="921"/>
      <c r="Z41" s="921"/>
      <c r="AA41" s="921"/>
      <c r="AB41" s="921"/>
      <c r="AC41" s="921"/>
      <c r="AD41" s="921"/>
      <c r="AE41" s="921"/>
      <c r="AF41" s="921"/>
      <c r="AG41" s="921"/>
      <c r="AH41" s="921"/>
      <c r="AI41" s="922"/>
      <c r="AJ41" s="63"/>
      <c r="AK41" s="63"/>
    </row>
    <row r="42" spans="1:37" x14ac:dyDescent="0.35">
      <c r="A42" s="63"/>
      <c r="B42" s="63"/>
      <c r="C42" s="63"/>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row>
  </sheetData>
  <sheetProtection algorithmName="SHA-512" hashValue="VVWiMpYpIK45SeFIGIJaIlnqYo7oIse9MdDLahZzXDkoATTjQoAAw/giZ/k9p92v6dyI9eWZmM31+S91yPC/Ag==" saltValue="J0KKfzuK4nd98am52Gvx6A==" spinCount="100000" sheet="1" selectLockedCells="1"/>
  <mergeCells count="82">
    <mergeCell ref="B3:Z3"/>
    <mergeCell ref="AA3:AG3"/>
    <mergeCell ref="AH3:AI3"/>
    <mergeCell ref="B33:N33"/>
    <mergeCell ref="O33:P33"/>
    <mergeCell ref="B19:X19"/>
    <mergeCell ref="B30:N30"/>
    <mergeCell ref="Y19:AB19"/>
    <mergeCell ref="U33:V33"/>
    <mergeCell ref="O30:P30"/>
    <mergeCell ref="B31:N31"/>
    <mergeCell ref="O31:P31"/>
    <mergeCell ref="B29:P29"/>
    <mergeCell ref="B32:N32"/>
    <mergeCell ref="O32:P32"/>
    <mergeCell ref="Z32:AE32"/>
    <mergeCell ref="Y20:AB20"/>
    <mergeCell ref="B22:X22"/>
    <mergeCell ref="B23:X23"/>
    <mergeCell ref="B41:L41"/>
    <mergeCell ref="M41:AI41"/>
    <mergeCell ref="M37:AI40"/>
    <mergeCell ref="M36:Q36"/>
    <mergeCell ref="B35:P35"/>
    <mergeCell ref="Q35:AI35"/>
    <mergeCell ref="B36:L36"/>
    <mergeCell ref="U36:AB36"/>
    <mergeCell ref="AC36:AI36"/>
    <mergeCell ref="B24:X24"/>
    <mergeCell ref="B25:X25"/>
    <mergeCell ref="AH26:AI26"/>
    <mergeCell ref="Y26:AF26"/>
    <mergeCell ref="B14:L14"/>
    <mergeCell ref="M14:AI14"/>
    <mergeCell ref="B15:L16"/>
    <mergeCell ref="M15:AI16"/>
    <mergeCell ref="B18:AI18"/>
    <mergeCell ref="B2:AI2"/>
    <mergeCell ref="B10:J10"/>
    <mergeCell ref="K10:L10"/>
    <mergeCell ref="M10:AI10"/>
    <mergeCell ref="AF32:AH32"/>
    <mergeCell ref="S31:V31"/>
    <mergeCell ref="S32:X32"/>
    <mergeCell ref="AC19:AG19"/>
    <mergeCell ref="AC20:AG20"/>
    <mergeCell ref="AH19:AI19"/>
    <mergeCell ref="AH20:AI20"/>
    <mergeCell ref="Y23:AB23"/>
    <mergeCell ref="Y24:AB24"/>
    <mergeCell ref="Y25:AB25"/>
    <mergeCell ref="B20:X20"/>
    <mergeCell ref="B21:X21"/>
    <mergeCell ref="M11:AI13"/>
    <mergeCell ref="B11:L13"/>
    <mergeCell ref="B4:Z4"/>
    <mergeCell ref="B5:Z5"/>
    <mergeCell ref="B6:Z6"/>
    <mergeCell ref="B7:Z7"/>
    <mergeCell ref="B9:AI9"/>
    <mergeCell ref="AA4:AG4"/>
    <mergeCell ref="AA5:AG5"/>
    <mergeCell ref="AA6:AG6"/>
    <mergeCell ref="AA7:AG7"/>
    <mergeCell ref="AH4:AI4"/>
    <mergeCell ref="AH5:AI5"/>
    <mergeCell ref="AH6:AI6"/>
    <mergeCell ref="AH7:AI7"/>
    <mergeCell ref="Y27:AF27"/>
    <mergeCell ref="AH27:AI27"/>
    <mergeCell ref="AH21:AI21"/>
    <mergeCell ref="AH22:AI22"/>
    <mergeCell ref="AH23:AI23"/>
    <mergeCell ref="AH24:AI24"/>
    <mergeCell ref="AH25:AI25"/>
    <mergeCell ref="AC21:AG21"/>
    <mergeCell ref="AC22:AG22"/>
    <mergeCell ref="AC23:AG23"/>
    <mergeCell ref="AC24:AG24"/>
    <mergeCell ref="AC25:AG25"/>
    <mergeCell ref="Y21:AB21"/>
    <mergeCell ref="Y22:AB22"/>
  </mergeCells>
  <conditionalFormatting sqref="M10:AI10">
    <cfRule type="containsText" dxfId="8" priority="37" operator="containsText" text="Pays exclu">
      <formula>NOT(ISERROR(SEARCH("Pays exclu",M10)))</formula>
    </cfRule>
    <cfRule type="containsText" dxfId="7" priority="38" operator="containsText" text="pays sous surveillance">
      <formula>NOT(ISERROR(SEARCH("pays sous surveillance",M10)))</formula>
    </cfRule>
    <cfRule type="containsText" dxfId="6" priority="39" operator="containsText" text="pays accepté">
      <formula>NOT(ISERROR(SEARCH("pays accepté",M10)))</formula>
    </cfRule>
  </conditionalFormatting>
  <conditionalFormatting sqref="AH27:AI31 AH33:AI33 AI32">
    <cfRule type="expression" dxfId="5" priority="30">
      <formula>AH27="NON"</formula>
    </cfRule>
    <cfRule type="expression" dxfId="4" priority="31">
      <formula>AH27="OUI"</formula>
    </cfRule>
  </conditionalFormatting>
  <conditionalFormatting sqref="AH7:AI7">
    <cfRule type="iconSet" priority="22">
      <iconSet showValue="0">
        <cfvo type="percent" val="0"/>
        <cfvo type="num" val="30"/>
        <cfvo type="num" val="60"/>
      </iconSet>
    </cfRule>
  </conditionalFormatting>
  <conditionalFormatting sqref="M36:Q36">
    <cfRule type="expression" dxfId="3" priority="13">
      <formula>M36="NON"</formula>
    </cfRule>
    <cfRule type="expression" dxfId="2" priority="14">
      <formula>M36="OUI"</formula>
    </cfRule>
  </conditionalFormatting>
  <conditionalFormatting sqref="O30:P30">
    <cfRule type="iconSet" priority="12">
      <iconSet showValue="0">
        <cfvo type="percent" val="0"/>
        <cfvo type="num" val="30"/>
        <cfvo type="num" val="60"/>
      </iconSet>
    </cfRule>
  </conditionalFormatting>
  <conditionalFormatting sqref="O31:P31">
    <cfRule type="iconSet" priority="9">
      <iconSet showValue="0">
        <cfvo type="percent" val="0"/>
        <cfvo type="num" val="25"/>
        <cfvo type="num" val="43"/>
      </iconSet>
    </cfRule>
  </conditionalFormatting>
  <conditionalFormatting sqref="AA4:AG6">
    <cfRule type="cellIs" dxfId="1" priority="6" operator="equal">
      <formula>"non renseigné"</formula>
    </cfRule>
  </conditionalFormatting>
  <conditionalFormatting sqref="AA3:AG3">
    <cfRule type="cellIs" dxfId="0" priority="3" operator="equal">
      <formula>"non renseigné"</formula>
    </cfRule>
  </conditionalFormatting>
  <conditionalFormatting sqref="AH3:AI3">
    <cfRule type="cellIs" priority="1" operator="lessThan">
      <formula>60</formula>
    </cfRule>
  </conditionalFormatting>
  <dataValidations disablePrompts="1" count="1">
    <dataValidation type="list" allowBlank="1" showInputMessage="1" showErrorMessage="1" sqref="M36" xr:uid="{00000000-0002-0000-0A00-000000000000}">
      <formula1>"OUI,NON"</formula1>
    </dataValidation>
  </dataValidations>
  <pageMargins left="0.70866141732283472" right="0.70866141732283472" top="0.74803149606299213" bottom="0.74803149606299213" header="0.31496062992125984" footer="0.31496062992125984"/>
  <pageSetup paperSize="9" scale="83" orientation="portrait" r:id="rId1"/>
  <ignoredErrors>
    <ignoredError sqref="S31 AF32" evalError="1"/>
  </ignoredErrors>
  <extLst>
    <ext xmlns:x14="http://schemas.microsoft.com/office/spreadsheetml/2009/9/main" uri="{78C0D931-6437-407d-A8EE-F0AAD7539E65}">
      <x14:conditionalFormattings>
        <x14:conditionalFormatting xmlns:xm="http://schemas.microsoft.com/office/excel/2006/main">
          <x14:cfRule type="iconSet" priority="34" id="{A5268051-986C-4390-A1D4-51C0ED329C2C}">
            <x14:iconSet iconSet="3Flags" custom="1">
              <x14:cfvo type="percent">
                <xm:f>0</xm:f>
              </x14:cfvo>
              <x14:cfvo type="num">
                <xm:f>0.15</xm:f>
              </x14:cfvo>
              <x14:cfvo type="num">
                <xm:f>0.3</xm:f>
              </x14:cfvo>
              <x14:cfIcon iconSet="3Flags" iconId="2"/>
              <x14:cfIcon iconSet="3Flags" iconId="1"/>
              <x14:cfIcon iconSet="3Flags" iconId="0"/>
            </x14:iconSet>
          </x14:cfRule>
          <xm:sqref>M15:AI16</xm:sqref>
        </x14:conditionalFormatting>
        <x14:conditionalFormatting xmlns:xm="http://schemas.microsoft.com/office/excel/2006/main">
          <x14:cfRule type="iconSet" priority="25" id="{648D87A6-5B51-4B31-9D07-DED5C98CD5FB}">
            <x14:iconSet showValue="0" custom="1">
              <x14:cfvo type="percent">
                <xm:f>0</xm:f>
              </x14:cfvo>
              <x14:cfvo type="num">
                <xm:f>30</xm:f>
              </x14:cfvo>
              <x14:cfvo type="num">
                <xm:f>60</xm:f>
              </x14:cfvo>
              <x14:cfIcon iconSet="3TrafficLights1" iconId="0"/>
              <x14:cfIcon iconSet="3TrafficLights1" iconId="1"/>
              <x14:cfIcon iconSet="3TrafficLights1" iconId="2"/>
            </x14:iconSet>
          </x14:cfRule>
          <xm:sqref>AH4:AI6</xm:sqref>
        </x14:conditionalFormatting>
        <x14:conditionalFormatting xmlns:xm="http://schemas.microsoft.com/office/excel/2006/main">
          <x14:cfRule type="iconSet" priority="17" id="{4A16DC61-7A7F-4672-A09B-28102FEBF341}">
            <x14:iconSet iconSet="3Flags" custom="1">
              <x14:cfvo type="percent">
                <xm:f>0</xm:f>
              </x14:cfvo>
              <x14:cfvo type="num">
                <xm:f>0.15</xm:f>
              </x14:cfvo>
              <x14:cfvo type="num">
                <xm:f>0.3</xm:f>
              </x14:cfvo>
              <x14:cfIcon iconSet="3Flags" iconId="2"/>
              <x14:cfIcon iconSet="3Flags" iconId="1"/>
              <x14:cfIcon iconSet="3Flags" iconId="0"/>
            </x14:iconSet>
          </x14:cfRule>
          <xm:sqref>M34:AI34</xm:sqref>
        </x14:conditionalFormatting>
        <x14:conditionalFormatting xmlns:xm="http://schemas.microsoft.com/office/excel/2006/main">
          <x14:cfRule type="iconSet" priority="8" id="{D6B6D50B-3F67-4E09-B0FC-52C4A2F27968}">
            <x14:iconSet showValue="0" custom="1">
              <x14:cfvo type="percent">
                <xm:f>0</xm:f>
              </x14:cfvo>
              <x14:cfvo type="num">
                <xm:f>0.15</xm:f>
              </x14:cfvo>
              <x14:cfvo type="num">
                <xm:f>0.3</xm:f>
              </x14:cfvo>
              <x14:cfIcon iconSet="3TrafficLights1" iconId="2"/>
              <x14:cfIcon iconSet="3TrafficLights1" iconId="1"/>
              <x14:cfIcon iconSet="3TrafficLights1" iconId="0"/>
            </x14:iconSet>
          </x14:cfRule>
          <xm:sqref>O32:P32</xm:sqref>
        </x14:conditionalFormatting>
        <x14:conditionalFormatting xmlns:xm="http://schemas.microsoft.com/office/excel/2006/main">
          <x14:cfRule type="iconSet" priority="7" id="{514F40AB-94CE-4F94-A01A-EB4360E3C549}">
            <x14:iconSet showValue="0" custom="1">
              <x14:cfvo type="percent">
                <xm:f>0</xm:f>
              </x14:cfvo>
              <x14:cfvo type="num">
                <xm:f>0</xm:f>
              </x14:cfvo>
              <x14:cfvo type="num">
                <xm:f>50</xm:f>
              </x14:cfvo>
              <x14:cfIcon iconSet="3TrafficLights1" iconId="2"/>
              <x14:cfIcon iconSet="3TrafficLights1" iconId="2"/>
              <x14:cfIcon iconSet="3TrafficLights1" iconId="0"/>
            </x14:iconSet>
          </x14:cfRule>
          <xm:sqref>O33:P33</xm:sqref>
        </x14:conditionalFormatting>
        <x14:conditionalFormatting xmlns:xm="http://schemas.microsoft.com/office/excel/2006/main">
          <x14:cfRule type="iconSet" priority="2" id="{26AE7803-462A-4101-9221-DC01458F4737}">
            <x14:iconSet showValue="0" custom="1">
              <x14:cfvo type="percent">
                <xm:f>0</xm:f>
              </x14:cfvo>
              <x14:cfvo type="num">
                <xm:f>60</xm:f>
              </x14:cfvo>
              <x14:cfvo type="num">
                <xm:f>90</xm:f>
              </x14:cfvo>
              <x14:cfIcon iconSet="3TrafficLights1" iconId="0"/>
              <x14:cfIcon iconSet="3TrafficLights1" iconId="1"/>
              <x14:cfIcon iconSet="3TrafficLights1" iconId="2"/>
            </x14:iconSet>
          </x14:cfRule>
          <xm:sqref>AH3:AI3</xm:sqref>
        </x14:conditionalFormatting>
      </x14:conditionalFormattings>
    </ext>
    <ext xmlns:x14="http://schemas.microsoft.com/office/spreadsheetml/2009/9/main" uri="{CCE6A557-97BC-4b89-ADB6-D9C93CAAB3DF}">
      <x14:dataValidations xmlns:xm="http://schemas.microsoft.com/office/excel/2006/main" disablePrompts="1" count="6">
        <x14:dataValidation type="list" allowBlank="1" showInputMessage="1" showErrorMessage="1" xr:uid="{00000000-0002-0000-0A00-000001000000}">
          <x14:formula1>
            <xm:f>List!$O$2:$O$3</xm:f>
          </x14:formula1>
          <xm:sqref>Y19:AB19 Y23:AB23</xm:sqref>
        </x14:dataValidation>
        <x14:dataValidation type="list" allowBlank="1" showInputMessage="1" showErrorMessage="1" xr:uid="{00000000-0002-0000-0A00-000002000000}">
          <x14:formula1>
            <xm:f>List!$L$2:$L$3</xm:f>
          </x14:formula1>
          <xm:sqref>Y20:AB20</xm:sqref>
        </x14:dataValidation>
        <x14:dataValidation type="list" allowBlank="1" showInputMessage="1" showErrorMessage="1" xr:uid="{00000000-0002-0000-0A00-000003000000}">
          <x14:formula1>
            <xm:f>List!$M$2:$M$3</xm:f>
          </x14:formula1>
          <xm:sqref>Y21:AB21</xm:sqref>
        </x14:dataValidation>
        <x14:dataValidation type="list" allowBlank="1" showInputMessage="1" showErrorMessage="1" xr:uid="{00000000-0002-0000-0A00-000004000000}">
          <x14:formula1>
            <xm:f>List!$N$2:$N$3</xm:f>
          </x14:formula1>
          <xm:sqref>Y22:AB22</xm:sqref>
        </x14:dataValidation>
        <x14:dataValidation type="list" allowBlank="1" showInputMessage="1" showErrorMessage="1" xr:uid="{00000000-0002-0000-0A00-000005000000}">
          <x14:formula1>
            <xm:f>List!$P$2:$P$3</xm:f>
          </x14:formula1>
          <xm:sqref>Y24:AB24</xm:sqref>
        </x14:dataValidation>
        <x14:dataValidation type="list" allowBlank="1" showInputMessage="1" showErrorMessage="1" xr:uid="{00000000-0002-0000-0A00-000006000000}">
          <x14:formula1>
            <xm:f>List!$Q$2:$Q$3</xm:f>
          </x14:formula1>
          <xm:sqref>Y25:AB25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14"/>
  <dimension ref="A1:T230"/>
  <sheetViews>
    <sheetView workbookViewId="0">
      <selection activeCell="C8" sqref="C8"/>
    </sheetView>
  </sheetViews>
  <sheetFormatPr baseColWidth="10" defaultRowHeight="14.5" x14ac:dyDescent="0.35"/>
  <cols>
    <col min="1" max="1" width="12.6328125" style="15" bestFit="1" customWidth="1"/>
    <col min="2" max="2" width="17.453125" style="15" bestFit="1" customWidth="1"/>
    <col min="3" max="3" width="19" style="15" bestFit="1" customWidth="1"/>
    <col min="4" max="4" width="17.08984375" style="15" bestFit="1" customWidth="1"/>
    <col min="5" max="5" width="28.453125" style="54" customWidth="1"/>
    <col min="15" max="15" width="11.54296875" style="15"/>
    <col min="19" max="19" width="41.36328125" style="15" bestFit="1" customWidth="1"/>
  </cols>
  <sheetData>
    <row r="1" spans="1:20" s="3" customFormat="1" x14ac:dyDescent="0.35">
      <c r="A1" s="5" t="s">
        <v>6</v>
      </c>
      <c r="B1" s="5" t="s">
        <v>951</v>
      </c>
      <c r="C1" s="5" t="s">
        <v>1048</v>
      </c>
      <c r="D1" s="5" t="s">
        <v>203</v>
      </c>
      <c r="E1" s="5" t="s">
        <v>204</v>
      </c>
      <c r="F1" s="5" t="s">
        <v>205</v>
      </c>
      <c r="G1" s="5" t="s">
        <v>206</v>
      </c>
      <c r="H1" s="5" t="s">
        <v>207</v>
      </c>
      <c r="I1" s="5" t="s">
        <v>208</v>
      </c>
      <c r="J1" s="15"/>
      <c r="K1" s="5" t="s">
        <v>209</v>
      </c>
      <c r="L1" s="5" t="s">
        <v>210</v>
      </c>
      <c r="M1" s="5" t="s">
        <v>211</v>
      </c>
      <c r="N1" s="5" t="s">
        <v>212</v>
      </c>
      <c r="O1" s="5" t="s">
        <v>213</v>
      </c>
      <c r="P1" s="5" t="s">
        <v>214</v>
      </c>
      <c r="Q1" s="5" t="s">
        <v>215</v>
      </c>
      <c r="R1" s="5" t="s">
        <v>216</v>
      </c>
      <c r="S1" s="246" t="s">
        <v>987</v>
      </c>
      <c r="T1" s="15"/>
    </row>
    <row r="2" spans="1:20" x14ac:dyDescent="0.35">
      <c r="A2" s="15" t="s">
        <v>217</v>
      </c>
      <c r="B2" s="15" t="s">
        <v>218</v>
      </c>
      <c r="C2" s="15">
        <v>19</v>
      </c>
      <c r="D2" s="43" t="s">
        <v>219</v>
      </c>
      <c r="E2" s="53" t="s">
        <v>220</v>
      </c>
      <c r="F2" s="15" t="s">
        <v>221</v>
      </c>
      <c r="G2" s="15" t="s">
        <v>222</v>
      </c>
      <c r="H2" s="15" t="s">
        <v>223</v>
      </c>
      <c r="I2" s="15" t="s">
        <v>224</v>
      </c>
      <c r="J2" s="15"/>
      <c r="K2" t="s">
        <v>193</v>
      </c>
      <c r="L2" t="s">
        <v>225</v>
      </c>
      <c r="M2" t="s">
        <v>226</v>
      </c>
      <c r="N2" t="s">
        <v>227</v>
      </c>
      <c r="O2" s="15" t="s">
        <v>193</v>
      </c>
      <c r="P2" t="s">
        <v>228</v>
      </c>
      <c r="Q2" t="s">
        <v>200</v>
      </c>
      <c r="R2" t="s">
        <v>23</v>
      </c>
      <c r="S2" s="247" t="s">
        <v>988</v>
      </c>
      <c r="T2" s="15"/>
    </row>
    <row r="3" spans="1:20" x14ac:dyDescent="0.35">
      <c r="A3" s="15" t="s">
        <v>229</v>
      </c>
      <c r="B3" s="15" t="s">
        <v>239</v>
      </c>
      <c r="C3" s="15">
        <v>36</v>
      </c>
      <c r="D3" s="43" t="s">
        <v>240</v>
      </c>
      <c r="E3" s="53" t="s">
        <v>232</v>
      </c>
      <c r="F3" s="15" t="s">
        <v>233</v>
      </c>
      <c r="G3" s="15" t="s">
        <v>234</v>
      </c>
      <c r="H3" s="15" t="s">
        <v>235</v>
      </c>
      <c r="I3" s="15" t="s">
        <v>236</v>
      </c>
      <c r="J3" s="15"/>
      <c r="K3" t="s">
        <v>198</v>
      </c>
      <c r="L3" t="s">
        <v>195</v>
      </c>
      <c r="M3" t="s">
        <v>196</v>
      </c>
      <c r="N3" t="s">
        <v>197</v>
      </c>
      <c r="O3" s="15" t="s">
        <v>198</v>
      </c>
      <c r="P3" t="s">
        <v>199</v>
      </c>
      <c r="Q3" t="s">
        <v>237</v>
      </c>
      <c r="R3" t="s">
        <v>109</v>
      </c>
      <c r="S3" s="247" t="s">
        <v>989</v>
      </c>
      <c r="T3" s="15"/>
    </row>
    <row r="4" spans="1:20" x14ac:dyDescent="0.35">
      <c r="A4" s="15" t="s">
        <v>238</v>
      </c>
      <c r="B4" s="15" t="s">
        <v>246</v>
      </c>
      <c r="C4" s="15">
        <v>36</v>
      </c>
      <c r="D4" s="43" t="s">
        <v>247</v>
      </c>
      <c r="E4" s="53" t="s">
        <v>241</v>
      </c>
      <c r="F4" s="15" t="s">
        <v>242</v>
      </c>
      <c r="G4" s="15"/>
      <c r="H4" s="15" t="s">
        <v>243</v>
      </c>
      <c r="I4" s="15" t="s">
        <v>244</v>
      </c>
      <c r="J4" s="15"/>
      <c r="S4" s="247" t="s">
        <v>990</v>
      </c>
    </row>
    <row r="5" spans="1:20" x14ac:dyDescent="0.35">
      <c r="A5" s="15" t="s">
        <v>245</v>
      </c>
      <c r="B5" s="15" t="s">
        <v>258</v>
      </c>
      <c r="C5" s="15" t="s">
        <v>259</v>
      </c>
      <c r="D5" s="43" t="s">
        <v>260</v>
      </c>
      <c r="E5" s="53" t="s">
        <v>248</v>
      </c>
      <c r="F5" s="15" t="s">
        <v>249</v>
      </c>
      <c r="G5" s="15"/>
      <c r="H5" s="15" t="s">
        <v>250</v>
      </c>
      <c r="I5" s="15" t="s">
        <v>251</v>
      </c>
      <c r="J5" s="15"/>
      <c r="S5" s="247" t="s">
        <v>991</v>
      </c>
    </row>
    <row r="6" spans="1:20" x14ac:dyDescent="0.35">
      <c r="A6" s="15" t="s">
        <v>252</v>
      </c>
      <c r="B6" s="15" t="s">
        <v>265</v>
      </c>
      <c r="C6" s="15">
        <v>27</v>
      </c>
      <c r="D6" s="43" t="s">
        <v>266</v>
      </c>
      <c r="E6" s="53" t="s">
        <v>254</v>
      </c>
      <c r="F6" s="15" t="s">
        <v>255</v>
      </c>
      <c r="G6" s="15"/>
      <c r="H6" s="15" t="s">
        <v>1046</v>
      </c>
      <c r="I6" s="15" t="s">
        <v>256</v>
      </c>
      <c r="J6" s="15"/>
      <c r="S6" s="247" t="s">
        <v>992</v>
      </c>
    </row>
    <row r="7" spans="1:20" x14ac:dyDescent="0.35">
      <c r="A7" s="15" t="s">
        <v>257</v>
      </c>
      <c r="B7" s="15" t="s">
        <v>270</v>
      </c>
      <c r="C7" s="15">
        <v>77</v>
      </c>
      <c r="D7" s="43" t="s">
        <v>271</v>
      </c>
      <c r="E7" s="53" t="s">
        <v>261</v>
      </c>
      <c r="F7" s="15" t="s">
        <v>262</v>
      </c>
      <c r="G7" s="15"/>
      <c r="H7" s="15"/>
      <c r="I7" s="15" t="s">
        <v>263</v>
      </c>
      <c r="J7" s="15"/>
      <c r="S7" s="247" t="s">
        <v>993</v>
      </c>
    </row>
    <row r="8" spans="1:20" x14ac:dyDescent="0.35">
      <c r="A8" s="15" t="s">
        <v>264</v>
      </c>
      <c r="B8" s="15" t="s">
        <v>275</v>
      </c>
      <c r="C8" s="15" t="s">
        <v>259</v>
      </c>
      <c r="D8" s="43" t="s">
        <v>276</v>
      </c>
      <c r="E8" s="55" t="s">
        <v>267</v>
      </c>
      <c r="F8" s="15" t="s">
        <v>268</v>
      </c>
      <c r="G8" s="15"/>
      <c r="H8" s="15"/>
      <c r="I8" s="15"/>
      <c r="J8" s="15"/>
      <c r="S8" s="247" t="s">
        <v>994</v>
      </c>
    </row>
    <row r="9" spans="1:20" x14ac:dyDescent="0.35">
      <c r="A9" s="15" t="s">
        <v>269</v>
      </c>
      <c r="B9" s="15" t="s">
        <v>285</v>
      </c>
      <c r="C9" s="15">
        <v>42</v>
      </c>
      <c r="D9" s="43" t="s">
        <v>286</v>
      </c>
      <c r="E9" s="55" t="s">
        <v>272</v>
      </c>
      <c r="F9" s="15" t="s">
        <v>273</v>
      </c>
      <c r="G9" s="15"/>
      <c r="H9" s="15"/>
      <c r="I9" s="15"/>
      <c r="J9" s="15"/>
      <c r="S9" s="247" t="s">
        <v>995</v>
      </c>
    </row>
    <row r="10" spans="1:20" x14ac:dyDescent="0.35">
      <c r="A10" s="15" t="s">
        <v>274</v>
      </c>
      <c r="B10" s="15" t="s">
        <v>290</v>
      </c>
      <c r="C10" s="15">
        <v>49</v>
      </c>
      <c r="D10" s="43" t="s">
        <v>291</v>
      </c>
      <c r="E10" s="55" t="s">
        <v>277</v>
      </c>
      <c r="F10" s="15" t="s">
        <v>278</v>
      </c>
      <c r="G10" s="15"/>
      <c r="H10" s="15"/>
      <c r="I10" s="15"/>
      <c r="J10" s="15"/>
      <c r="S10" s="247" t="s">
        <v>996</v>
      </c>
    </row>
    <row r="11" spans="1:20" x14ac:dyDescent="0.35">
      <c r="A11" s="15" t="s">
        <v>279</v>
      </c>
      <c r="B11" s="15" t="s">
        <v>294</v>
      </c>
      <c r="C11" s="15">
        <v>82</v>
      </c>
      <c r="D11" s="43" t="s">
        <v>295</v>
      </c>
      <c r="E11" s="55" t="s">
        <v>282</v>
      </c>
      <c r="F11" s="15" t="s">
        <v>283</v>
      </c>
      <c r="G11" s="15"/>
      <c r="H11" s="15"/>
      <c r="I11" s="15"/>
      <c r="J11" s="15"/>
      <c r="S11" s="247" t="s">
        <v>997</v>
      </c>
    </row>
    <row r="12" spans="1:20" x14ac:dyDescent="0.35">
      <c r="A12" s="15" t="s">
        <v>284</v>
      </c>
      <c r="B12" s="15" t="s">
        <v>298</v>
      </c>
      <c r="C12" s="15">
        <v>77</v>
      </c>
      <c r="D12" s="43" t="s">
        <v>299</v>
      </c>
      <c r="E12" s="55" t="s">
        <v>287</v>
      </c>
      <c r="F12" s="15" t="s">
        <v>288</v>
      </c>
      <c r="G12" s="15"/>
      <c r="H12" s="15"/>
      <c r="I12" s="15"/>
      <c r="J12" s="15"/>
      <c r="S12" s="247" t="s">
        <v>998</v>
      </c>
    </row>
    <row r="13" spans="1:20" x14ac:dyDescent="0.35">
      <c r="A13" s="15" t="s">
        <v>289</v>
      </c>
      <c r="B13" s="15" t="s">
        <v>302</v>
      </c>
      <c r="C13" s="15">
        <v>76</v>
      </c>
      <c r="D13" s="44" t="str">
        <f>"+43"</f>
        <v>+43</v>
      </c>
      <c r="E13" s="55" t="s">
        <v>292</v>
      </c>
      <c r="F13" s="15"/>
      <c r="G13" s="15"/>
      <c r="H13" s="15"/>
      <c r="I13" s="15"/>
      <c r="J13" s="15"/>
    </row>
    <row r="14" spans="1:20" x14ac:dyDescent="0.35">
      <c r="A14" s="15" t="s">
        <v>293</v>
      </c>
      <c r="B14" s="15" t="s">
        <v>305</v>
      </c>
      <c r="C14" s="15">
        <v>30</v>
      </c>
      <c r="D14" s="45" t="s">
        <v>306</v>
      </c>
      <c r="E14" s="55" t="s">
        <v>296</v>
      </c>
    </row>
    <row r="15" spans="1:20" x14ac:dyDescent="0.35">
      <c r="A15" s="15" t="s">
        <v>297</v>
      </c>
      <c r="B15" s="15" t="s">
        <v>309</v>
      </c>
      <c r="C15" s="15">
        <v>63</v>
      </c>
      <c r="D15" s="45" t="s">
        <v>310</v>
      </c>
      <c r="E15" s="55" t="s">
        <v>300</v>
      </c>
    </row>
    <row r="16" spans="1:20" x14ac:dyDescent="0.35">
      <c r="A16" s="15" t="s">
        <v>301</v>
      </c>
      <c r="B16" s="15" t="s">
        <v>313</v>
      </c>
      <c r="C16" s="15">
        <v>42</v>
      </c>
      <c r="D16" s="45" t="s">
        <v>314</v>
      </c>
      <c r="E16" s="55" t="s">
        <v>303</v>
      </c>
    </row>
    <row r="17" spans="1:8" x14ac:dyDescent="0.35">
      <c r="A17" s="15" t="s">
        <v>304</v>
      </c>
      <c r="B17" s="15" t="s">
        <v>317</v>
      </c>
      <c r="C17" s="15">
        <v>26</v>
      </c>
      <c r="D17" s="45" t="s">
        <v>318</v>
      </c>
      <c r="E17" s="55" t="s">
        <v>307</v>
      </c>
    </row>
    <row r="18" spans="1:8" x14ac:dyDescent="0.35">
      <c r="A18" s="15" t="s">
        <v>308</v>
      </c>
      <c r="B18" s="15" t="s">
        <v>321</v>
      </c>
      <c r="C18" s="15">
        <v>64</v>
      </c>
      <c r="D18" s="45" t="s">
        <v>322</v>
      </c>
      <c r="E18" s="55" t="s">
        <v>311</v>
      </c>
      <c r="F18" s="15"/>
      <c r="G18" s="15"/>
      <c r="H18" s="43"/>
    </row>
    <row r="19" spans="1:8" x14ac:dyDescent="0.35">
      <c r="A19" s="15" t="s">
        <v>312</v>
      </c>
      <c r="B19" s="15" t="s">
        <v>344</v>
      </c>
      <c r="C19" s="15">
        <v>47</v>
      </c>
      <c r="D19" s="44" t="str">
        <f>"+375"</f>
        <v>+375</v>
      </c>
      <c r="E19" s="55" t="s">
        <v>315</v>
      </c>
      <c r="F19" s="15"/>
      <c r="G19" s="15"/>
      <c r="H19" s="43"/>
    </row>
    <row r="20" spans="1:8" x14ac:dyDescent="0.35">
      <c r="A20" s="15" t="s">
        <v>316</v>
      </c>
      <c r="B20" s="15" t="s">
        <v>325</v>
      </c>
      <c r="C20" s="15">
        <v>76</v>
      </c>
      <c r="D20" s="44" t="str">
        <f>"+32"</f>
        <v>+32</v>
      </c>
      <c r="E20" s="55" t="s">
        <v>319</v>
      </c>
      <c r="F20" s="15"/>
      <c r="G20" s="15"/>
      <c r="H20" s="43"/>
    </row>
    <row r="21" spans="1:8" x14ac:dyDescent="0.35">
      <c r="A21" s="15" t="s">
        <v>320</v>
      </c>
      <c r="B21" s="15" t="s">
        <v>328</v>
      </c>
      <c r="C21" s="15" t="s">
        <v>259</v>
      </c>
      <c r="D21" s="45" t="s">
        <v>329</v>
      </c>
      <c r="E21" s="55" t="s">
        <v>323</v>
      </c>
      <c r="F21" s="15"/>
      <c r="G21" s="15"/>
      <c r="H21" s="43"/>
    </row>
    <row r="22" spans="1:8" x14ac:dyDescent="0.35">
      <c r="A22" s="15" t="s">
        <v>324</v>
      </c>
      <c r="B22" s="15" t="s">
        <v>332</v>
      </c>
      <c r="C22" s="15">
        <v>41</v>
      </c>
      <c r="D22" s="45" t="s">
        <v>333</v>
      </c>
      <c r="E22" s="55" t="s">
        <v>326</v>
      </c>
      <c r="F22" s="15"/>
      <c r="G22" s="15"/>
      <c r="H22" s="44"/>
    </row>
    <row r="23" spans="1:8" x14ac:dyDescent="0.35">
      <c r="A23" s="15" t="s">
        <v>327</v>
      </c>
      <c r="B23" s="15" t="s">
        <v>336</v>
      </c>
      <c r="C23" s="15">
        <v>77</v>
      </c>
      <c r="D23" s="45" t="s">
        <v>337</v>
      </c>
      <c r="E23" s="55" t="s">
        <v>330</v>
      </c>
      <c r="F23" s="15"/>
      <c r="G23" s="15"/>
      <c r="H23" s="43"/>
    </row>
    <row r="24" spans="1:8" x14ac:dyDescent="0.35">
      <c r="A24" s="15" t="s">
        <v>331</v>
      </c>
      <c r="B24" s="15" t="s">
        <v>340</v>
      </c>
      <c r="C24" s="15">
        <v>68</v>
      </c>
      <c r="D24" s="45" t="s">
        <v>341</v>
      </c>
      <c r="E24" s="55" t="s">
        <v>334</v>
      </c>
    </row>
    <row r="25" spans="1:8" x14ac:dyDescent="0.35">
      <c r="A25" s="15" t="s">
        <v>335</v>
      </c>
      <c r="B25" s="15" t="s">
        <v>347</v>
      </c>
      <c r="C25" s="15">
        <v>31</v>
      </c>
      <c r="D25" s="45" t="s">
        <v>348</v>
      </c>
      <c r="E25" s="55" t="s">
        <v>338</v>
      </c>
    </row>
    <row r="26" spans="1:8" x14ac:dyDescent="0.35">
      <c r="A26" s="15" t="s">
        <v>339</v>
      </c>
      <c r="B26" s="15" t="s">
        <v>351</v>
      </c>
      <c r="C26" s="15">
        <v>35</v>
      </c>
      <c r="D26" s="45" t="s">
        <v>352</v>
      </c>
      <c r="E26" s="55" t="s">
        <v>342</v>
      </c>
    </row>
    <row r="27" spans="1:8" x14ac:dyDescent="0.35">
      <c r="A27" s="15" t="s">
        <v>343</v>
      </c>
      <c r="B27" s="15" t="s">
        <v>355</v>
      </c>
      <c r="C27" s="15">
        <v>60</v>
      </c>
      <c r="D27" s="45" t="s">
        <v>356</v>
      </c>
      <c r="E27" s="55" t="s">
        <v>345</v>
      </c>
    </row>
    <row r="28" spans="1:8" x14ac:dyDescent="0.35">
      <c r="A28" s="15" t="s">
        <v>346</v>
      </c>
      <c r="B28" s="15" t="s">
        <v>359</v>
      </c>
      <c r="C28" s="15">
        <v>38</v>
      </c>
      <c r="D28" s="44" t="str">
        <f>"+55"</f>
        <v>+55</v>
      </c>
      <c r="E28" s="55" t="s">
        <v>349</v>
      </c>
    </row>
    <row r="29" spans="1:8" x14ac:dyDescent="0.35">
      <c r="A29" s="15" t="s">
        <v>350</v>
      </c>
      <c r="B29" s="15" t="s">
        <v>529</v>
      </c>
      <c r="C29" s="15">
        <v>77</v>
      </c>
      <c r="D29" s="45" t="s">
        <v>530</v>
      </c>
      <c r="E29" s="55" t="s">
        <v>353</v>
      </c>
    </row>
    <row r="30" spans="1:8" x14ac:dyDescent="0.35">
      <c r="A30" s="15" t="s">
        <v>354</v>
      </c>
      <c r="B30" s="15" t="s">
        <v>826</v>
      </c>
      <c r="C30" s="15">
        <v>77</v>
      </c>
      <c r="D30" s="45" t="s">
        <v>533</v>
      </c>
      <c r="E30" s="55" t="s">
        <v>357</v>
      </c>
    </row>
    <row r="31" spans="1:8" x14ac:dyDescent="0.35">
      <c r="A31" s="15" t="s">
        <v>358</v>
      </c>
      <c r="B31" s="15" t="s">
        <v>361</v>
      </c>
      <c r="C31" s="15">
        <v>60</v>
      </c>
      <c r="D31" s="45" t="s">
        <v>362</v>
      </c>
      <c r="E31" s="55" t="s">
        <v>20</v>
      </c>
    </row>
    <row r="32" spans="1:8" x14ac:dyDescent="0.35">
      <c r="A32" s="15" t="s">
        <v>360</v>
      </c>
      <c r="B32" s="15" t="s">
        <v>365</v>
      </c>
      <c r="C32" s="15">
        <v>44</v>
      </c>
      <c r="D32" s="44" t="str">
        <f>"+359"</f>
        <v>+359</v>
      </c>
      <c r="E32" s="55" t="s">
        <v>363</v>
      </c>
    </row>
    <row r="33" spans="1:5" x14ac:dyDescent="0.35">
      <c r="A33" s="15" t="s">
        <v>364</v>
      </c>
      <c r="B33" s="15" t="s">
        <v>368</v>
      </c>
      <c r="C33" s="15">
        <v>40</v>
      </c>
      <c r="D33" s="45" t="s">
        <v>369</v>
      </c>
      <c r="E33" s="55" t="s">
        <v>366</v>
      </c>
    </row>
    <row r="34" spans="1:5" x14ac:dyDescent="0.35">
      <c r="A34" s="15" t="s">
        <v>367</v>
      </c>
      <c r="B34" s="15" t="s">
        <v>372</v>
      </c>
      <c r="C34" s="15">
        <v>19</v>
      </c>
      <c r="D34" s="45" t="s">
        <v>373</v>
      </c>
      <c r="E34" s="55" t="s">
        <v>370</v>
      </c>
    </row>
    <row r="35" spans="1:5" x14ac:dyDescent="0.35">
      <c r="A35" s="15" t="s">
        <v>371</v>
      </c>
      <c r="B35" s="15" t="s">
        <v>376</v>
      </c>
      <c r="C35" s="15">
        <v>21</v>
      </c>
      <c r="D35" s="45" t="s">
        <v>377</v>
      </c>
      <c r="E35" s="55" t="s">
        <v>374</v>
      </c>
    </row>
    <row r="36" spans="1:5" x14ac:dyDescent="0.35">
      <c r="A36" s="15" t="s">
        <v>375</v>
      </c>
      <c r="B36" s="15" t="s">
        <v>380</v>
      </c>
      <c r="C36" s="15">
        <v>25</v>
      </c>
      <c r="D36" s="45" t="s">
        <v>381</v>
      </c>
      <c r="E36" s="55" t="s">
        <v>378</v>
      </c>
    </row>
    <row r="37" spans="1:5" x14ac:dyDescent="0.35">
      <c r="A37" s="15" t="s">
        <v>379</v>
      </c>
      <c r="B37" s="15" t="s">
        <v>384</v>
      </c>
      <c r="C37" s="15">
        <v>77</v>
      </c>
      <c r="D37" s="45" t="s">
        <v>385</v>
      </c>
      <c r="E37" s="55" t="s">
        <v>382</v>
      </c>
    </row>
    <row r="38" spans="1:5" x14ac:dyDescent="0.35">
      <c r="A38" s="15" t="s">
        <v>383</v>
      </c>
      <c r="B38" s="15" t="s">
        <v>388</v>
      </c>
      <c r="C38" s="15">
        <v>58</v>
      </c>
      <c r="D38" s="45" t="s">
        <v>389</v>
      </c>
      <c r="E38" s="55" t="s">
        <v>386</v>
      </c>
    </row>
    <row r="39" spans="1:5" x14ac:dyDescent="0.35">
      <c r="A39" s="15" t="s">
        <v>387</v>
      </c>
      <c r="B39" s="15" t="s">
        <v>540</v>
      </c>
      <c r="C39" s="15">
        <v>77</v>
      </c>
      <c r="D39" s="45" t="s">
        <v>541</v>
      </c>
      <c r="E39" s="55" t="s">
        <v>390</v>
      </c>
    </row>
    <row r="40" spans="1:5" x14ac:dyDescent="0.35">
      <c r="A40" s="15" t="s">
        <v>391</v>
      </c>
      <c r="B40" s="15" t="s">
        <v>759</v>
      </c>
      <c r="C40" s="15">
        <v>26</v>
      </c>
      <c r="D40" s="45" t="s">
        <v>760</v>
      </c>
      <c r="E40" s="55" t="s">
        <v>394</v>
      </c>
    </row>
    <row r="41" spans="1:5" x14ac:dyDescent="0.35">
      <c r="B41" s="15" t="s">
        <v>824</v>
      </c>
      <c r="C41" s="15">
        <v>21</v>
      </c>
      <c r="D41" s="45" t="s">
        <v>825</v>
      </c>
      <c r="E41" s="55" t="s">
        <v>396</v>
      </c>
    </row>
    <row r="42" spans="1:5" x14ac:dyDescent="0.35">
      <c r="B42" s="15" t="s">
        <v>392</v>
      </c>
      <c r="C42" s="15">
        <v>67</v>
      </c>
      <c r="D42" s="45" t="s">
        <v>393</v>
      </c>
      <c r="E42" s="55" t="s">
        <v>399</v>
      </c>
    </row>
    <row r="43" spans="1:5" x14ac:dyDescent="0.35">
      <c r="B43" s="15" t="s">
        <v>395</v>
      </c>
      <c r="C43" s="15">
        <v>42</v>
      </c>
      <c r="D43" s="44" t="str">
        <f>"+86"</f>
        <v>+86</v>
      </c>
      <c r="E43" s="55" t="s">
        <v>402</v>
      </c>
    </row>
    <row r="44" spans="1:5" x14ac:dyDescent="0.35">
      <c r="B44" s="15" t="s">
        <v>535</v>
      </c>
      <c r="C44" s="15">
        <v>77</v>
      </c>
      <c r="D44" s="45" t="s">
        <v>533</v>
      </c>
      <c r="E44" s="55" t="s">
        <v>405</v>
      </c>
    </row>
    <row r="45" spans="1:5" x14ac:dyDescent="0.35">
      <c r="B45" s="15" t="s">
        <v>543</v>
      </c>
      <c r="C45" s="15">
        <v>77</v>
      </c>
      <c r="D45" s="45" t="s">
        <v>533</v>
      </c>
      <c r="E45" s="55" t="s">
        <v>408</v>
      </c>
    </row>
    <row r="46" spans="1:5" x14ac:dyDescent="0.35">
      <c r="B46" s="15" t="s">
        <v>400</v>
      </c>
      <c r="C46" s="15">
        <v>39</v>
      </c>
      <c r="D46" s="45" t="s">
        <v>401</v>
      </c>
      <c r="E46" s="55" t="s">
        <v>411</v>
      </c>
    </row>
    <row r="47" spans="1:5" x14ac:dyDescent="0.35">
      <c r="B47" s="15" t="s">
        <v>403</v>
      </c>
      <c r="C47" s="15">
        <v>21</v>
      </c>
      <c r="D47" s="45" t="s">
        <v>404</v>
      </c>
      <c r="E47" s="55" t="s">
        <v>414</v>
      </c>
    </row>
    <row r="48" spans="1:5" x14ac:dyDescent="0.35">
      <c r="B48" s="15" t="s">
        <v>406</v>
      </c>
      <c r="C48" s="15">
        <v>19</v>
      </c>
      <c r="D48" s="45" t="s">
        <v>407</v>
      </c>
      <c r="E48" s="55" t="s">
        <v>417</v>
      </c>
    </row>
    <row r="49" spans="2:5" x14ac:dyDescent="0.35">
      <c r="B49" s="15" t="s">
        <v>545</v>
      </c>
      <c r="C49" s="15">
        <v>88</v>
      </c>
      <c r="D49" s="45" t="s">
        <v>546</v>
      </c>
      <c r="E49" s="55" t="s">
        <v>420</v>
      </c>
    </row>
    <row r="50" spans="2:5" x14ac:dyDescent="0.35">
      <c r="B50" s="15" t="s">
        <v>765</v>
      </c>
      <c r="C50" s="15">
        <v>41</v>
      </c>
      <c r="D50" s="45" t="s">
        <v>766</v>
      </c>
      <c r="E50" s="55" t="s">
        <v>423</v>
      </c>
    </row>
    <row r="51" spans="2:5" x14ac:dyDescent="0.35">
      <c r="B51" s="15" t="s">
        <v>412</v>
      </c>
      <c r="C51" s="15">
        <v>57</v>
      </c>
      <c r="D51" s="45" t="s">
        <v>413</v>
      </c>
      <c r="E51" s="55" t="s">
        <v>425</v>
      </c>
    </row>
    <row r="52" spans="2:5" x14ac:dyDescent="0.35">
      <c r="B52" s="15" t="s">
        <v>418</v>
      </c>
      <c r="C52" s="15">
        <v>47</v>
      </c>
      <c r="D52" s="45" t="s">
        <v>419</v>
      </c>
      <c r="E52" s="55" t="s">
        <v>428</v>
      </c>
    </row>
    <row r="53" spans="2:5" x14ac:dyDescent="0.35">
      <c r="B53" s="15" t="s">
        <v>421</v>
      </c>
      <c r="C53" s="15">
        <v>47</v>
      </c>
      <c r="D53" s="45" t="s">
        <v>422</v>
      </c>
      <c r="E53" s="55" t="s">
        <v>431</v>
      </c>
    </row>
    <row r="54" spans="2:5" x14ac:dyDescent="0.35">
      <c r="B54" s="15" t="s">
        <v>397</v>
      </c>
      <c r="C54" s="15">
        <v>57</v>
      </c>
      <c r="D54" s="45" t="s">
        <v>398</v>
      </c>
      <c r="E54" s="55" t="s">
        <v>434</v>
      </c>
    </row>
    <row r="55" spans="2:5" x14ac:dyDescent="0.35">
      <c r="B55" s="15" t="s">
        <v>763</v>
      </c>
      <c r="C55" s="15">
        <v>54</v>
      </c>
      <c r="D55" s="45" t="s">
        <v>764</v>
      </c>
      <c r="E55" s="55" t="s">
        <v>437</v>
      </c>
    </row>
    <row r="56" spans="2:5" x14ac:dyDescent="0.35">
      <c r="B56" s="15" t="s">
        <v>761</v>
      </c>
      <c r="C56" s="15">
        <v>18</v>
      </c>
      <c r="D56" s="45" t="s">
        <v>762</v>
      </c>
      <c r="E56" s="55" t="s">
        <v>440</v>
      </c>
    </row>
    <row r="57" spans="2:5" x14ac:dyDescent="0.35">
      <c r="B57" s="15" t="s">
        <v>424</v>
      </c>
      <c r="C57" s="15">
        <v>88</v>
      </c>
      <c r="D57" s="44" t="str">
        <f>"+45"</f>
        <v>+45</v>
      </c>
      <c r="E57" s="55" t="s">
        <v>443</v>
      </c>
    </row>
    <row r="58" spans="2:5" x14ac:dyDescent="0.35">
      <c r="B58" s="15" t="s">
        <v>426</v>
      </c>
      <c r="C58" s="15">
        <v>27</v>
      </c>
      <c r="D58" s="45" t="s">
        <v>427</v>
      </c>
      <c r="E58" s="55" t="s">
        <v>446</v>
      </c>
    </row>
    <row r="59" spans="2:5" x14ac:dyDescent="0.35">
      <c r="B59" s="15" t="s">
        <v>767</v>
      </c>
      <c r="C59" s="15">
        <v>28</v>
      </c>
      <c r="D59" s="45" t="s">
        <v>385</v>
      </c>
      <c r="E59" s="55" t="s">
        <v>448</v>
      </c>
    </row>
    <row r="60" spans="2:5" x14ac:dyDescent="0.35">
      <c r="B60" s="15" t="s">
        <v>429</v>
      </c>
      <c r="C60" s="15">
        <v>55</v>
      </c>
      <c r="D60" s="45" t="s">
        <v>430</v>
      </c>
      <c r="E60" s="55" t="s">
        <v>451</v>
      </c>
    </row>
    <row r="61" spans="2:5" x14ac:dyDescent="0.35">
      <c r="B61" s="15" t="s">
        <v>441</v>
      </c>
      <c r="C61" s="15">
        <v>39</v>
      </c>
      <c r="D61" s="45" t="s">
        <v>442</v>
      </c>
      <c r="E61" s="55" t="s">
        <v>453</v>
      </c>
    </row>
    <row r="62" spans="2:5" x14ac:dyDescent="0.35">
      <c r="B62" s="15" t="s">
        <v>432</v>
      </c>
      <c r="C62" s="15">
        <v>33</v>
      </c>
      <c r="D62" s="45" t="s">
        <v>433</v>
      </c>
      <c r="E62" s="55" t="s">
        <v>456</v>
      </c>
    </row>
    <row r="63" spans="2:5" x14ac:dyDescent="0.35">
      <c r="B63" s="15" t="s">
        <v>435</v>
      </c>
      <c r="C63" s="15">
        <v>36</v>
      </c>
      <c r="D63" s="45" t="s">
        <v>436</v>
      </c>
      <c r="E63" s="55" t="s">
        <v>459</v>
      </c>
    </row>
    <row r="64" spans="2:5" x14ac:dyDescent="0.35">
      <c r="B64" s="15" t="s">
        <v>506</v>
      </c>
      <c r="C64" s="15">
        <v>16</v>
      </c>
      <c r="D64" s="45" t="s">
        <v>507</v>
      </c>
      <c r="E64" s="55" t="s">
        <v>462</v>
      </c>
    </row>
    <row r="65" spans="2:5" x14ac:dyDescent="0.35">
      <c r="B65" s="15" t="s">
        <v>444</v>
      </c>
      <c r="C65" s="15">
        <v>21</v>
      </c>
      <c r="D65" s="45" t="s">
        <v>445</v>
      </c>
      <c r="E65" s="55" t="s">
        <v>465</v>
      </c>
    </row>
    <row r="66" spans="2:5" x14ac:dyDescent="0.35">
      <c r="B66" s="15" t="s">
        <v>449</v>
      </c>
      <c r="C66" s="15">
        <v>75</v>
      </c>
      <c r="D66" s="45" t="s">
        <v>450</v>
      </c>
      <c r="E66" s="55" t="s">
        <v>468</v>
      </c>
    </row>
    <row r="67" spans="2:5" x14ac:dyDescent="0.35">
      <c r="B67" s="15" t="s">
        <v>454</v>
      </c>
      <c r="C67" s="15">
        <v>38</v>
      </c>
      <c r="D67" s="45" t="s">
        <v>455</v>
      </c>
      <c r="E67" s="55" t="s">
        <v>470</v>
      </c>
    </row>
    <row r="68" spans="2:5" x14ac:dyDescent="0.35">
      <c r="B68" s="15" t="s">
        <v>651</v>
      </c>
      <c r="C68" s="15">
        <v>77</v>
      </c>
      <c r="D68" s="45" t="s">
        <v>652</v>
      </c>
      <c r="E68" s="55" t="s">
        <v>473</v>
      </c>
    </row>
    <row r="69" spans="2:5" x14ac:dyDescent="0.35">
      <c r="B69" s="15" t="s">
        <v>460</v>
      </c>
      <c r="C69" s="15">
        <v>88</v>
      </c>
      <c r="D69" s="45" t="s">
        <v>461</v>
      </c>
      <c r="E69" s="55" t="s">
        <v>476</v>
      </c>
    </row>
    <row r="70" spans="2:5" x14ac:dyDescent="0.35">
      <c r="B70" s="15" t="s">
        <v>463</v>
      </c>
      <c r="C70" s="15" t="s">
        <v>259</v>
      </c>
      <c r="D70" s="45" t="s">
        <v>464</v>
      </c>
      <c r="E70" s="55" t="s">
        <v>479</v>
      </c>
    </row>
    <row r="71" spans="2:5" x14ac:dyDescent="0.35">
      <c r="B71" s="15" t="s">
        <v>466</v>
      </c>
      <c r="C71" s="15">
        <v>85</v>
      </c>
      <c r="D71" s="45" t="s">
        <v>467</v>
      </c>
      <c r="E71" s="55" t="s">
        <v>482</v>
      </c>
    </row>
    <row r="72" spans="2:5" x14ac:dyDescent="0.35">
      <c r="B72" s="15" t="s">
        <v>469</v>
      </c>
      <c r="C72" s="15">
        <v>69</v>
      </c>
      <c r="D72" s="46" t="str">
        <f>"+33"</f>
        <v>+33</v>
      </c>
      <c r="E72" s="55" t="s">
        <v>485</v>
      </c>
    </row>
    <row r="73" spans="2:5" x14ac:dyDescent="0.35">
      <c r="B73" s="15" t="s">
        <v>512</v>
      </c>
      <c r="C73" s="15">
        <v>69</v>
      </c>
      <c r="D73" s="45" t="s">
        <v>513</v>
      </c>
      <c r="E73" s="55" t="s">
        <v>487</v>
      </c>
    </row>
    <row r="74" spans="2:5" x14ac:dyDescent="0.35">
      <c r="B74" s="15" t="s">
        <v>753</v>
      </c>
      <c r="C74" s="15">
        <v>69</v>
      </c>
      <c r="D74" s="45" t="s">
        <v>754</v>
      </c>
      <c r="E74" s="55" t="s">
        <v>490</v>
      </c>
    </row>
    <row r="75" spans="2:5" x14ac:dyDescent="0.35">
      <c r="B75" s="15" t="s">
        <v>471</v>
      </c>
      <c r="C75" s="15">
        <v>30</v>
      </c>
      <c r="D75" s="45" t="s">
        <v>472</v>
      </c>
      <c r="E75" s="55" t="s">
        <v>493</v>
      </c>
    </row>
    <row r="76" spans="2:5" x14ac:dyDescent="0.35">
      <c r="B76" s="15" t="s">
        <v>474</v>
      </c>
      <c r="C76" s="15">
        <v>37</v>
      </c>
      <c r="D76" s="45" t="s">
        <v>475</v>
      </c>
      <c r="E76" s="55" t="s">
        <v>496</v>
      </c>
    </row>
    <row r="77" spans="2:5" x14ac:dyDescent="0.35">
      <c r="B77" s="15" t="s">
        <v>477</v>
      </c>
      <c r="C77" s="15">
        <v>56</v>
      </c>
      <c r="D77" s="45" t="s">
        <v>478</v>
      </c>
      <c r="E77" s="55" t="s">
        <v>499</v>
      </c>
    </row>
    <row r="78" spans="2:5" x14ac:dyDescent="0.35">
      <c r="B78" s="15" t="s">
        <v>253</v>
      </c>
      <c r="C78" s="15">
        <v>80</v>
      </c>
      <c r="D78" s="44" t="str">
        <f>"+49"</f>
        <v>+49</v>
      </c>
      <c r="E78" s="55" t="s">
        <v>502</v>
      </c>
    </row>
    <row r="79" spans="2:5" x14ac:dyDescent="0.35">
      <c r="B79" s="15" t="s">
        <v>480</v>
      </c>
      <c r="C79" s="15">
        <v>43</v>
      </c>
      <c r="D79" s="45" t="s">
        <v>481</v>
      </c>
      <c r="E79" s="55" t="s">
        <v>505</v>
      </c>
    </row>
    <row r="80" spans="2:5" x14ac:dyDescent="0.35">
      <c r="B80" s="15" t="s">
        <v>483</v>
      </c>
      <c r="C80" s="15">
        <v>77</v>
      </c>
      <c r="D80" s="45" t="s">
        <v>484</v>
      </c>
      <c r="E80" s="55" t="s">
        <v>508</v>
      </c>
    </row>
    <row r="81" spans="2:5" x14ac:dyDescent="0.35">
      <c r="B81" s="15" t="s">
        <v>486</v>
      </c>
      <c r="C81" s="15">
        <v>50</v>
      </c>
      <c r="D81" s="46" t="str">
        <f>"+30"</f>
        <v>+30</v>
      </c>
      <c r="E81" s="55" t="s">
        <v>511</v>
      </c>
    </row>
    <row r="82" spans="2:5" x14ac:dyDescent="0.35">
      <c r="B82" s="15" t="s">
        <v>491</v>
      </c>
      <c r="C82" s="15">
        <v>88</v>
      </c>
      <c r="D82" s="45" t="s">
        <v>492</v>
      </c>
      <c r="E82" s="55" t="s">
        <v>514</v>
      </c>
    </row>
    <row r="83" spans="2:5" x14ac:dyDescent="0.35">
      <c r="B83" s="15" t="s">
        <v>488</v>
      </c>
      <c r="C83" s="15">
        <v>53</v>
      </c>
      <c r="D83" s="45" t="s">
        <v>489</v>
      </c>
      <c r="E83" s="55" t="s">
        <v>517</v>
      </c>
    </row>
    <row r="84" spans="2:5" x14ac:dyDescent="0.35">
      <c r="B84" s="15" t="s">
        <v>494</v>
      </c>
      <c r="C84" s="15">
        <v>69</v>
      </c>
      <c r="D84" s="45" t="s">
        <v>495</v>
      </c>
      <c r="E84" s="55" t="s">
        <v>520</v>
      </c>
    </row>
    <row r="85" spans="2:5" x14ac:dyDescent="0.35">
      <c r="B85" s="15" t="s">
        <v>497</v>
      </c>
      <c r="C85" s="15">
        <v>67</v>
      </c>
      <c r="D85" s="45" t="s">
        <v>498</v>
      </c>
      <c r="E85" s="55" t="s">
        <v>523</v>
      </c>
    </row>
    <row r="86" spans="2:5" x14ac:dyDescent="0.35">
      <c r="B86" s="15" t="s">
        <v>500</v>
      </c>
      <c r="C86" s="15">
        <v>25</v>
      </c>
      <c r="D86" s="45" t="s">
        <v>501</v>
      </c>
      <c r="E86" s="55" t="s">
        <v>525</v>
      </c>
    </row>
    <row r="87" spans="2:5" x14ac:dyDescent="0.35">
      <c r="B87" s="15" t="s">
        <v>503</v>
      </c>
      <c r="C87" s="15">
        <v>28</v>
      </c>
      <c r="D87" s="45" t="s">
        <v>504</v>
      </c>
      <c r="E87" s="55" t="s">
        <v>528</v>
      </c>
    </row>
    <row r="88" spans="2:5" x14ac:dyDescent="0.35">
      <c r="B88" s="15" t="s">
        <v>509</v>
      </c>
      <c r="C88" s="15">
        <v>19</v>
      </c>
      <c r="D88" s="45" t="s">
        <v>510</v>
      </c>
      <c r="E88" s="55" t="s">
        <v>531</v>
      </c>
    </row>
    <row r="89" spans="2:5" x14ac:dyDescent="0.35">
      <c r="B89" s="15" t="s">
        <v>515</v>
      </c>
      <c r="C89" s="15">
        <v>18</v>
      </c>
      <c r="D89" s="45" t="s">
        <v>516</v>
      </c>
      <c r="E89" s="55" t="s">
        <v>534</v>
      </c>
    </row>
    <row r="90" spans="2:5" x14ac:dyDescent="0.35">
      <c r="B90" s="15" t="s">
        <v>532</v>
      </c>
      <c r="C90" s="15">
        <v>77</v>
      </c>
      <c r="D90" s="45" t="s">
        <v>533</v>
      </c>
      <c r="E90" s="55" t="s">
        <v>536</v>
      </c>
    </row>
    <row r="91" spans="2:5" x14ac:dyDescent="0.35">
      <c r="B91" s="15" t="s">
        <v>518</v>
      </c>
      <c r="C91" s="15">
        <v>24</v>
      </c>
      <c r="D91" s="45" t="s">
        <v>519</v>
      </c>
      <c r="E91" s="55" t="s">
        <v>539</v>
      </c>
    </row>
    <row r="92" spans="2:5" x14ac:dyDescent="0.35">
      <c r="B92" s="15" t="s">
        <v>521</v>
      </c>
      <c r="C92" s="15">
        <v>77</v>
      </c>
      <c r="D92" s="45" t="s">
        <v>522</v>
      </c>
      <c r="E92" s="55" t="s">
        <v>542</v>
      </c>
    </row>
    <row r="93" spans="2:5" x14ac:dyDescent="0.35">
      <c r="B93" s="15" t="s">
        <v>524</v>
      </c>
      <c r="C93" s="15">
        <v>44</v>
      </c>
      <c r="D93" s="46" t="str">
        <f>"+36"</f>
        <v>+36</v>
      </c>
      <c r="E93" s="55" t="s">
        <v>544</v>
      </c>
    </row>
    <row r="94" spans="2:5" x14ac:dyDescent="0.35">
      <c r="B94" s="15" t="s">
        <v>575</v>
      </c>
      <c r="C94" s="15">
        <v>75</v>
      </c>
      <c r="D94" s="45" t="s">
        <v>576</v>
      </c>
      <c r="E94" s="55" t="s">
        <v>547</v>
      </c>
    </row>
    <row r="95" spans="2:5" x14ac:dyDescent="0.35">
      <c r="B95" s="15" t="s">
        <v>560</v>
      </c>
      <c r="C95" s="15">
        <v>40</v>
      </c>
      <c r="D95" s="45" t="s">
        <v>561</v>
      </c>
      <c r="E95" s="55" t="s">
        <v>550</v>
      </c>
    </row>
    <row r="96" spans="2:5" x14ac:dyDescent="0.35">
      <c r="B96" s="15" t="s">
        <v>563</v>
      </c>
      <c r="C96" s="15">
        <v>37</v>
      </c>
      <c r="D96" s="45" t="s">
        <v>564</v>
      </c>
      <c r="E96" s="55" t="s">
        <v>553</v>
      </c>
    </row>
    <row r="97" spans="2:5" x14ac:dyDescent="0.35">
      <c r="B97" s="15" t="s">
        <v>566</v>
      </c>
      <c r="C97" s="15">
        <v>25</v>
      </c>
      <c r="D97" s="45" t="s">
        <v>567</v>
      </c>
      <c r="E97" s="55" t="s">
        <v>556</v>
      </c>
    </row>
    <row r="98" spans="2:5" x14ac:dyDescent="0.35">
      <c r="B98" s="15" t="s">
        <v>569</v>
      </c>
      <c r="C98" s="15">
        <v>21</v>
      </c>
      <c r="D98" s="45" t="s">
        <v>570</v>
      </c>
      <c r="E98" s="55" t="s">
        <v>559</v>
      </c>
    </row>
    <row r="99" spans="2:5" x14ac:dyDescent="0.35">
      <c r="B99" s="15" t="s">
        <v>572</v>
      </c>
      <c r="C99" s="15">
        <v>72</v>
      </c>
      <c r="D99" s="45" t="s">
        <v>573</v>
      </c>
      <c r="E99" s="55" t="s">
        <v>562</v>
      </c>
    </row>
    <row r="100" spans="2:5" x14ac:dyDescent="0.35">
      <c r="B100" s="15" t="s">
        <v>578</v>
      </c>
      <c r="C100" s="15">
        <v>60</v>
      </c>
      <c r="D100" s="45" t="s">
        <v>579</v>
      </c>
      <c r="E100" s="55" t="s">
        <v>565</v>
      </c>
    </row>
    <row r="101" spans="2:5" x14ac:dyDescent="0.35">
      <c r="B101" s="15" t="s">
        <v>581</v>
      </c>
      <c r="C101" s="15">
        <v>53</v>
      </c>
      <c r="D101" s="46" t="str">
        <f>"+39"</f>
        <v>+39</v>
      </c>
      <c r="E101" s="55" t="s">
        <v>568</v>
      </c>
    </row>
    <row r="102" spans="2:5" x14ac:dyDescent="0.35">
      <c r="B102" s="15" t="s">
        <v>415</v>
      </c>
      <c r="C102" s="15">
        <v>36</v>
      </c>
      <c r="D102" s="45" t="s">
        <v>416</v>
      </c>
      <c r="E102" s="55" t="s">
        <v>571</v>
      </c>
    </row>
    <row r="103" spans="2:5" x14ac:dyDescent="0.35">
      <c r="B103" s="15" t="s">
        <v>583</v>
      </c>
      <c r="C103" s="15">
        <v>44</v>
      </c>
      <c r="D103" s="45" t="s">
        <v>584</v>
      </c>
      <c r="E103" s="55" t="s">
        <v>574</v>
      </c>
    </row>
    <row r="104" spans="2:5" x14ac:dyDescent="0.35">
      <c r="B104" s="15" t="s">
        <v>586</v>
      </c>
      <c r="C104" s="15">
        <v>74</v>
      </c>
      <c r="D104" s="46" t="str">
        <f>"+80"</f>
        <v>+80</v>
      </c>
      <c r="E104" s="55" t="s">
        <v>577</v>
      </c>
    </row>
    <row r="105" spans="2:5" x14ac:dyDescent="0.35">
      <c r="B105" s="15" t="s">
        <v>588</v>
      </c>
      <c r="C105" s="15">
        <v>49</v>
      </c>
      <c r="D105" s="45" t="s">
        <v>589</v>
      </c>
      <c r="E105" s="55" t="s">
        <v>580</v>
      </c>
    </row>
    <row r="106" spans="2:5" x14ac:dyDescent="0.35">
      <c r="B106" s="15" t="s">
        <v>591</v>
      </c>
      <c r="C106" s="15">
        <v>38</v>
      </c>
      <c r="D106" s="45" t="s">
        <v>458</v>
      </c>
      <c r="E106" s="55" t="s">
        <v>582</v>
      </c>
    </row>
    <row r="107" spans="2:5" x14ac:dyDescent="0.35">
      <c r="B107" s="15" t="s">
        <v>593</v>
      </c>
      <c r="C107" s="15">
        <v>31</v>
      </c>
      <c r="D107" s="45" t="s">
        <v>594</v>
      </c>
      <c r="E107" s="55" t="s">
        <v>585</v>
      </c>
    </row>
    <row r="108" spans="2:5" x14ac:dyDescent="0.35">
      <c r="B108" s="15" t="s">
        <v>599</v>
      </c>
      <c r="C108" s="15">
        <v>67</v>
      </c>
      <c r="D108" s="45" t="s">
        <v>600</v>
      </c>
      <c r="E108" s="55" t="s">
        <v>587</v>
      </c>
    </row>
    <row r="109" spans="2:5" x14ac:dyDescent="0.35">
      <c r="B109" s="15" t="s">
        <v>602</v>
      </c>
      <c r="C109" s="15">
        <v>42</v>
      </c>
      <c r="D109" s="45" t="s">
        <v>603</v>
      </c>
      <c r="E109" s="55" t="s">
        <v>590</v>
      </c>
    </row>
    <row r="110" spans="2:5" x14ac:dyDescent="0.35">
      <c r="B110" s="15" t="s">
        <v>596</v>
      </c>
      <c r="C110" s="15">
        <v>31</v>
      </c>
      <c r="D110" s="45" t="s">
        <v>597</v>
      </c>
      <c r="E110" s="55" t="s">
        <v>592</v>
      </c>
    </row>
    <row r="111" spans="2:5" x14ac:dyDescent="0.35">
      <c r="B111" s="15" t="s">
        <v>605</v>
      </c>
      <c r="C111" s="15">
        <v>29</v>
      </c>
      <c r="D111" s="45" t="s">
        <v>606</v>
      </c>
      <c r="E111" s="55" t="s">
        <v>595</v>
      </c>
    </row>
    <row r="112" spans="2:5" x14ac:dyDescent="0.35">
      <c r="B112" s="15" t="s">
        <v>611</v>
      </c>
      <c r="C112" s="15">
        <v>57</v>
      </c>
      <c r="D112" s="45" t="s">
        <v>612</v>
      </c>
      <c r="E112" s="55" t="s">
        <v>598</v>
      </c>
    </row>
    <row r="113" spans="2:5" x14ac:dyDescent="0.35">
      <c r="B113" s="15" t="s">
        <v>614</v>
      </c>
      <c r="C113" s="15">
        <v>25</v>
      </c>
      <c r="D113" s="46" t="str">
        <f>"+961"</f>
        <v>+961</v>
      </c>
      <c r="E113" s="55" t="s">
        <v>601</v>
      </c>
    </row>
    <row r="114" spans="2:5" x14ac:dyDescent="0.35">
      <c r="B114" s="15" t="s">
        <v>608</v>
      </c>
      <c r="C114" s="15">
        <v>41</v>
      </c>
      <c r="D114" s="45" t="s">
        <v>609</v>
      </c>
      <c r="E114" s="55" t="s">
        <v>604</v>
      </c>
    </row>
    <row r="115" spans="2:5" x14ac:dyDescent="0.35">
      <c r="B115" s="15" t="s">
        <v>616</v>
      </c>
      <c r="C115" s="15">
        <v>28</v>
      </c>
      <c r="D115" s="45" t="s">
        <v>617</v>
      </c>
      <c r="E115" s="55" t="s">
        <v>607</v>
      </c>
    </row>
    <row r="116" spans="2:5" x14ac:dyDescent="0.35">
      <c r="B116" s="15" t="s">
        <v>619</v>
      </c>
      <c r="C116" s="15">
        <v>17</v>
      </c>
      <c r="D116" s="45" t="s">
        <v>620</v>
      </c>
      <c r="E116" s="55" t="s">
        <v>610</v>
      </c>
    </row>
    <row r="117" spans="2:5" x14ac:dyDescent="0.35">
      <c r="B117" s="15" t="s">
        <v>622</v>
      </c>
      <c r="C117" s="15" t="s">
        <v>259</v>
      </c>
      <c r="D117" s="45" t="s">
        <v>623</v>
      </c>
      <c r="E117" s="55" t="s">
        <v>613</v>
      </c>
    </row>
    <row r="118" spans="2:5" x14ac:dyDescent="0.35">
      <c r="B118" s="15" t="s">
        <v>625</v>
      </c>
      <c r="C118" s="15">
        <v>60</v>
      </c>
      <c r="D118" s="45" t="s">
        <v>626</v>
      </c>
      <c r="E118" s="55" t="s">
        <v>615</v>
      </c>
    </row>
    <row r="119" spans="2:5" x14ac:dyDescent="0.35">
      <c r="B119" s="15" t="s">
        <v>628</v>
      </c>
      <c r="C119" s="15">
        <v>80</v>
      </c>
      <c r="D119" s="46" t="str">
        <f>"+352"</f>
        <v>+352</v>
      </c>
      <c r="E119" s="55" t="s">
        <v>618</v>
      </c>
    </row>
    <row r="120" spans="2:5" x14ac:dyDescent="0.35">
      <c r="B120" s="15" t="s">
        <v>630</v>
      </c>
      <c r="C120" s="15">
        <v>42</v>
      </c>
      <c r="D120" s="45" t="s">
        <v>631</v>
      </c>
      <c r="E120" s="55" t="s">
        <v>621</v>
      </c>
    </row>
    <row r="121" spans="2:5" x14ac:dyDescent="0.35">
      <c r="B121" s="15" t="s">
        <v>633</v>
      </c>
      <c r="C121" s="15">
        <v>35</v>
      </c>
      <c r="D121" s="45" t="s">
        <v>634</v>
      </c>
      <c r="E121" s="55" t="s">
        <v>624</v>
      </c>
    </row>
    <row r="122" spans="2:5" x14ac:dyDescent="0.35">
      <c r="B122" s="15" t="s">
        <v>636</v>
      </c>
      <c r="C122" s="15">
        <v>25</v>
      </c>
      <c r="D122" s="45" t="s">
        <v>637</v>
      </c>
      <c r="E122" s="55" t="s">
        <v>627</v>
      </c>
    </row>
    <row r="123" spans="2:5" x14ac:dyDescent="0.35">
      <c r="B123" s="15" t="s">
        <v>642</v>
      </c>
      <c r="C123" s="15">
        <v>30</v>
      </c>
      <c r="D123" s="45" t="s">
        <v>643</v>
      </c>
      <c r="E123" s="55" t="s">
        <v>629</v>
      </c>
    </row>
    <row r="124" spans="2:5" x14ac:dyDescent="0.35">
      <c r="B124" s="15" t="s">
        <v>639</v>
      </c>
      <c r="C124" s="15">
        <v>51</v>
      </c>
      <c r="D124" s="45" t="s">
        <v>640</v>
      </c>
      <c r="E124" s="55" t="s">
        <v>632</v>
      </c>
    </row>
    <row r="125" spans="2:5" x14ac:dyDescent="0.35">
      <c r="B125" s="15" t="s">
        <v>645</v>
      </c>
      <c r="C125" s="15">
        <v>43</v>
      </c>
      <c r="D125" s="45" t="s">
        <v>646</v>
      </c>
      <c r="E125" s="55" t="s">
        <v>635</v>
      </c>
    </row>
    <row r="126" spans="2:5" x14ac:dyDescent="0.35">
      <c r="B126" s="15" t="s">
        <v>648</v>
      </c>
      <c r="C126" s="15">
        <v>30</v>
      </c>
      <c r="D126" s="45" t="s">
        <v>649</v>
      </c>
      <c r="E126" s="55" t="s">
        <v>638</v>
      </c>
    </row>
    <row r="127" spans="2:5" x14ac:dyDescent="0.35">
      <c r="B127" s="15" t="s">
        <v>654</v>
      </c>
      <c r="C127" s="15">
        <v>53</v>
      </c>
      <c r="D127" s="45" t="s">
        <v>655</v>
      </c>
      <c r="E127" s="55" t="s">
        <v>641</v>
      </c>
    </row>
    <row r="128" spans="2:5" x14ac:dyDescent="0.35">
      <c r="B128" s="15" t="s">
        <v>548</v>
      </c>
      <c r="C128" s="15">
        <v>67</v>
      </c>
      <c r="D128" s="45" t="s">
        <v>549</v>
      </c>
      <c r="E128" s="55" t="s">
        <v>644</v>
      </c>
    </row>
    <row r="129" spans="2:5" x14ac:dyDescent="0.35">
      <c r="B129" s="15" t="s">
        <v>551</v>
      </c>
      <c r="C129" s="15">
        <v>67</v>
      </c>
      <c r="D129" s="45" t="s">
        <v>552</v>
      </c>
      <c r="E129" s="55" t="s">
        <v>647</v>
      </c>
    </row>
    <row r="130" spans="2:5" x14ac:dyDescent="0.35">
      <c r="B130" s="15" t="s">
        <v>659</v>
      </c>
      <c r="C130" s="15">
        <v>69</v>
      </c>
      <c r="D130" s="45" t="s">
        <v>660</v>
      </c>
      <c r="E130" s="55" t="s">
        <v>650</v>
      </c>
    </row>
    <row r="131" spans="2:5" x14ac:dyDescent="0.35">
      <c r="B131" s="15" t="s">
        <v>662</v>
      </c>
      <c r="C131" s="15">
        <v>29</v>
      </c>
      <c r="D131" s="45" t="s">
        <v>663</v>
      </c>
      <c r="E131" s="55" t="s">
        <v>653</v>
      </c>
    </row>
    <row r="132" spans="2:5" x14ac:dyDescent="0.35">
      <c r="B132" s="15" t="s">
        <v>537</v>
      </c>
      <c r="C132" s="15">
        <v>53</v>
      </c>
      <c r="D132" s="45" t="s">
        <v>538</v>
      </c>
      <c r="E132" s="55" t="s">
        <v>656</v>
      </c>
    </row>
    <row r="133" spans="2:5" x14ac:dyDescent="0.35">
      <c r="B133" s="15" t="s">
        <v>665</v>
      </c>
      <c r="C133" s="15">
        <v>69</v>
      </c>
      <c r="D133" s="45" t="s">
        <v>666</v>
      </c>
      <c r="E133" s="55" t="s">
        <v>658</v>
      </c>
    </row>
    <row r="134" spans="2:5" x14ac:dyDescent="0.35">
      <c r="B134" s="15" t="s">
        <v>668</v>
      </c>
      <c r="C134" s="15">
        <v>31</v>
      </c>
      <c r="D134" s="45" t="s">
        <v>669</v>
      </c>
      <c r="E134" s="55" t="s">
        <v>661</v>
      </c>
    </row>
    <row r="135" spans="2:5" x14ac:dyDescent="0.35">
      <c r="B135" s="15" t="s">
        <v>671</v>
      </c>
      <c r="C135" s="15">
        <v>67</v>
      </c>
      <c r="D135" s="45" t="s">
        <v>672</v>
      </c>
      <c r="E135" s="55" t="s">
        <v>664</v>
      </c>
    </row>
    <row r="136" spans="2:5" x14ac:dyDescent="0.35">
      <c r="B136" s="15" t="s">
        <v>674</v>
      </c>
      <c r="C136" s="15">
        <v>34</v>
      </c>
      <c r="D136" s="45" t="s">
        <v>675</v>
      </c>
      <c r="E136" s="55" t="s">
        <v>667</v>
      </c>
    </row>
    <row r="137" spans="2:5" x14ac:dyDescent="0.35">
      <c r="B137" s="15" t="s">
        <v>677</v>
      </c>
      <c r="C137" s="15" t="s">
        <v>259</v>
      </c>
      <c r="D137" s="45" t="s">
        <v>678</v>
      </c>
      <c r="E137" s="55" t="s">
        <v>670</v>
      </c>
    </row>
    <row r="138" spans="2:5" x14ac:dyDescent="0.35">
      <c r="B138" s="15" t="s">
        <v>680</v>
      </c>
      <c r="C138" s="15">
        <v>35</v>
      </c>
      <c r="D138" s="45" t="s">
        <v>681</v>
      </c>
      <c r="E138" s="55" t="s">
        <v>673</v>
      </c>
    </row>
    <row r="139" spans="2:5" x14ac:dyDescent="0.35">
      <c r="B139" s="15" t="s">
        <v>683</v>
      </c>
      <c r="C139" s="15">
        <v>45</v>
      </c>
      <c r="D139" s="45" t="s">
        <v>684</v>
      </c>
      <c r="E139" s="55" t="s">
        <v>676</v>
      </c>
    </row>
    <row r="140" spans="2:5" x14ac:dyDescent="0.35">
      <c r="B140" s="15" t="s">
        <v>686</v>
      </c>
      <c r="C140" s="15">
        <v>77</v>
      </c>
      <c r="D140" s="45" t="s">
        <v>687</v>
      </c>
      <c r="E140" s="55" t="s">
        <v>679</v>
      </c>
    </row>
    <row r="141" spans="2:5" x14ac:dyDescent="0.35">
      <c r="B141" s="15" t="s">
        <v>657</v>
      </c>
      <c r="C141" s="15">
        <v>40</v>
      </c>
      <c r="D141" s="46" t="str">
        <f>"+212"</f>
        <v>+212</v>
      </c>
      <c r="E141" s="55" t="s">
        <v>682</v>
      </c>
    </row>
    <row r="142" spans="2:5" x14ac:dyDescent="0.35">
      <c r="B142" s="15" t="s">
        <v>689</v>
      </c>
      <c r="C142" s="15">
        <v>25</v>
      </c>
      <c r="D142" s="45" t="s">
        <v>690</v>
      </c>
      <c r="E142" s="55" t="s">
        <v>685</v>
      </c>
    </row>
    <row r="143" spans="2:5" x14ac:dyDescent="0.35">
      <c r="B143" s="15" t="s">
        <v>692</v>
      </c>
      <c r="C143" s="15">
        <v>28</v>
      </c>
      <c r="D143" s="45" t="s">
        <v>693</v>
      </c>
      <c r="E143" s="55" t="s">
        <v>688</v>
      </c>
    </row>
    <row r="144" spans="2:5" x14ac:dyDescent="0.35">
      <c r="B144" s="15" t="s">
        <v>695</v>
      </c>
      <c r="C144" s="15">
        <v>51</v>
      </c>
      <c r="D144" s="45" t="s">
        <v>696</v>
      </c>
      <c r="E144" s="55" t="s">
        <v>691</v>
      </c>
    </row>
    <row r="145" spans="2:5" x14ac:dyDescent="0.35">
      <c r="B145" s="15" t="s">
        <v>698</v>
      </c>
      <c r="C145" s="15">
        <v>67</v>
      </c>
      <c r="D145" s="45" t="s">
        <v>699</v>
      </c>
      <c r="E145" s="55" t="s">
        <v>694</v>
      </c>
    </row>
    <row r="146" spans="2:5" x14ac:dyDescent="0.35">
      <c r="B146" s="15" t="s">
        <v>701</v>
      </c>
      <c r="C146" s="15">
        <v>33</v>
      </c>
      <c r="D146" s="45" t="s">
        <v>702</v>
      </c>
      <c r="E146" s="55" t="s">
        <v>697</v>
      </c>
    </row>
    <row r="147" spans="2:5" x14ac:dyDescent="0.35">
      <c r="B147" s="15" t="s">
        <v>747</v>
      </c>
      <c r="C147" s="15">
        <v>82</v>
      </c>
      <c r="D147" s="46" t="str">
        <f>"+31"</f>
        <v>+31</v>
      </c>
      <c r="E147" s="55" t="s">
        <v>700</v>
      </c>
    </row>
    <row r="148" spans="2:5" x14ac:dyDescent="0.35">
      <c r="B148" s="15" t="s">
        <v>721</v>
      </c>
      <c r="C148" s="15">
        <v>69</v>
      </c>
      <c r="D148" s="45" t="s">
        <v>722</v>
      </c>
      <c r="E148" s="55" t="s">
        <v>703</v>
      </c>
    </row>
    <row r="149" spans="2:5" x14ac:dyDescent="0.35">
      <c r="B149" s="15" t="s">
        <v>718</v>
      </c>
      <c r="C149" s="15">
        <v>88</v>
      </c>
      <c r="D149" s="45" t="s">
        <v>719</v>
      </c>
      <c r="E149" s="55" t="s">
        <v>706</v>
      </c>
    </row>
    <row r="150" spans="2:5" x14ac:dyDescent="0.35">
      <c r="B150" s="15" t="s">
        <v>704</v>
      </c>
      <c r="C150" s="15">
        <v>22</v>
      </c>
      <c r="D150" s="45" t="s">
        <v>705</v>
      </c>
      <c r="E150" s="55" t="s">
        <v>709</v>
      </c>
    </row>
    <row r="151" spans="2:5" x14ac:dyDescent="0.35">
      <c r="B151" s="15" t="s">
        <v>707</v>
      </c>
      <c r="C151" s="15">
        <v>32</v>
      </c>
      <c r="D151" s="45" t="s">
        <v>708</v>
      </c>
      <c r="E151" s="55" t="s">
        <v>712</v>
      </c>
    </row>
    <row r="152" spans="2:5" x14ac:dyDescent="0.35">
      <c r="B152" s="15" t="s">
        <v>710</v>
      </c>
      <c r="C152" s="15">
        <v>25</v>
      </c>
      <c r="D152" s="45" t="s">
        <v>711</v>
      </c>
      <c r="E152" s="55" t="s">
        <v>715</v>
      </c>
    </row>
    <row r="153" spans="2:5" x14ac:dyDescent="0.35">
      <c r="B153" s="15" t="s">
        <v>713</v>
      </c>
      <c r="C153" s="15" t="s">
        <v>259</v>
      </c>
      <c r="D153" s="45" t="s">
        <v>714</v>
      </c>
      <c r="E153" s="55" t="s">
        <v>717</v>
      </c>
    </row>
    <row r="154" spans="2:5" x14ac:dyDescent="0.35">
      <c r="B154" s="15" t="s">
        <v>716</v>
      </c>
      <c r="C154" s="15">
        <v>84</v>
      </c>
      <c r="D154" s="46" t="str">
        <f>"+47"</f>
        <v>+47</v>
      </c>
      <c r="E154" s="55" t="s">
        <v>720</v>
      </c>
    </row>
    <row r="155" spans="2:5" x14ac:dyDescent="0.35">
      <c r="B155" s="15" t="s">
        <v>724</v>
      </c>
      <c r="C155" s="15">
        <v>54</v>
      </c>
      <c r="D155" s="45" t="s">
        <v>725</v>
      </c>
      <c r="E155" s="55" t="s">
        <v>723</v>
      </c>
    </row>
    <row r="156" spans="2:5" x14ac:dyDescent="0.35">
      <c r="B156" s="15" t="s">
        <v>733</v>
      </c>
      <c r="C156" s="15">
        <v>31</v>
      </c>
      <c r="D156" s="45" t="s">
        <v>734</v>
      </c>
      <c r="E156" s="55" t="s">
        <v>726</v>
      </c>
    </row>
    <row r="157" spans="2:5" x14ac:dyDescent="0.35">
      <c r="B157" s="15" t="s">
        <v>736</v>
      </c>
      <c r="C157" s="15" t="s">
        <v>259</v>
      </c>
      <c r="D157" s="45" t="s">
        <v>737</v>
      </c>
      <c r="E157" s="55" t="s">
        <v>729</v>
      </c>
    </row>
    <row r="158" spans="2:5" x14ac:dyDescent="0.35">
      <c r="B158" s="15" t="s">
        <v>739</v>
      </c>
      <c r="C158" s="15">
        <v>35</v>
      </c>
      <c r="D158" s="45" t="s">
        <v>740</v>
      </c>
      <c r="E158" s="55" t="s">
        <v>732</v>
      </c>
    </row>
    <row r="159" spans="2:5" x14ac:dyDescent="0.35">
      <c r="B159" s="15" t="s">
        <v>742</v>
      </c>
      <c r="C159" s="15">
        <v>28</v>
      </c>
      <c r="D159" s="45" t="s">
        <v>743</v>
      </c>
      <c r="E159" s="55" t="s">
        <v>735</v>
      </c>
    </row>
    <row r="160" spans="2:5" x14ac:dyDescent="0.35">
      <c r="B160" s="15" t="s">
        <v>745</v>
      </c>
      <c r="C160" s="15">
        <v>28</v>
      </c>
      <c r="D160" s="45" t="s">
        <v>746</v>
      </c>
      <c r="E160" s="55" t="s">
        <v>738</v>
      </c>
    </row>
    <row r="161" spans="2:5" x14ac:dyDescent="0.35">
      <c r="B161" s="15" t="s">
        <v>768</v>
      </c>
      <c r="C161" s="15">
        <v>18</v>
      </c>
      <c r="D161" s="45" t="s">
        <v>769</v>
      </c>
      <c r="E161" s="55" t="s">
        <v>741</v>
      </c>
    </row>
    <row r="162" spans="2:5" x14ac:dyDescent="0.35">
      <c r="B162" s="15" t="s">
        <v>748</v>
      </c>
      <c r="C162" s="15">
        <v>38</v>
      </c>
      <c r="D162" s="45" t="s">
        <v>749</v>
      </c>
      <c r="E162" s="55" t="s">
        <v>744</v>
      </c>
    </row>
    <row r="163" spans="2:5" x14ac:dyDescent="0.35">
      <c r="B163" s="15" t="s">
        <v>750</v>
      </c>
      <c r="C163" s="15">
        <v>34</v>
      </c>
      <c r="D163" s="45" t="s">
        <v>751</v>
      </c>
    </row>
    <row r="164" spans="2:5" x14ac:dyDescent="0.35">
      <c r="B164" s="15" t="s">
        <v>752</v>
      </c>
      <c r="C164" s="15">
        <v>56</v>
      </c>
      <c r="D164" s="46" t="str">
        <f>"+48"</f>
        <v>+48</v>
      </c>
    </row>
    <row r="165" spans="2:5" x14ac:dyDescent="0.35">
      <c r="B165" s="15" t="s">
        <v>755</v>
      </c>
      <c r="C165" s="15">
        <v>67</v>
      </c>
      <c r="D165" s="45" t="s">
        <v>385</v>
      </c>
    </row>
    <row r="166" spans="2:5" x14ac:dyDescent="0.35">
      <c r="B166" s="15" t="s">
        <v>756</v>
      </c>
      <c r="C166" s="15">
        <v>61</v>
      </c>
      <c r="D166" s="46" t="str">
        <f>"+351"</f>
        <v>+351</v>
      </c>
    </row>
    <row r="167" spans="2:5" x14ac:dyDescent="0.35">
      <c r="B167" s="15" t="s">
        <v>757</v>
      </c>
      <c r="C167" s="15">
        <v>63</v>
      </c>
      <c r="D167" s="45" t="s">
        <v>758</v>
      </c>
    </row>
    <row r="168" spans="2:5" x14ac:dyDescent="0.35">
      <c r="B168" s="15" t="s">
        <v>770</v>
      </c>
      <c r="C168" s="15">
        <v>69</v>
      </c>
      <c r="D168" s="45" t="s">
        <v>666</v>
      </c>
    </row>
    <row r="169" spans="2:5" x14ac:dyDescent="0.35">
      <c r="B169" s="15" t="s">
        <v>771</v>
      </c>
      <c r="C169" s="15">
        <v>44</v>
      </c>
      <c r="D169" s="45" t="s">
        <v>772</v>
      </c>
    </row>
    <row r="170" spans="2:5" x14ac:dyDescent="0.35">
      <c r="B170" s="15" t="s">
        <v>457</v>
      </c>
      <c r="C170" s="15">
        <v>30</v>
      </c>
      <c r="D170" s="45" t="s">
        <v>458</v>
      </c>
    </row>
    <row r="171" spans="2:5" x14ac:dyDescent="0.35">
      <c r="B171" s="15" t="s">
        <v>774</v>
      </c>
      <c r="C171" s="15">
        <v>54</v>
      </c>
      <c r="D171" s="45" t="s">
        <v>775</v>
      </c>
    </row>
    <row r="172" spans="2:5" x14ac:dyDescent="0.35">
      <c r="B172" s="15" t="s">
        <v>778</v>
      </c>
      <c r="C172" s="15">
        <v>77</v>
      </c>
      <c r="D172" s="45" t="s">
        <v>779</v>
      </c>
    </row>
    <row r="173" spans="2:5" x14ac:dyDescent="0.35">
      <c r="B173" s="15" t="s">
        <v>780</v>
      </c>
      <c r="C173" s="15">
        <v>56</v>
      </c>
      <c r="D173" s="45" t="s">
        <v>781</v>
      </c>
    </row>
    <row r="174" spans="2:5" x14ac:dyDescent="0.35">
      <c r="B174" s="15" t="s">
        <v>776</v>
      </c>
      <c r="C174" s="15">
        <v>59</v>
      </c>
      <c r="D174" s="45" t="s">
        <v>777</v>
      </c>
    </row>
    <row r="175" spans="2:5" x14ac:dyDescent="0.35">
      <c r="B175" s="15" t="s">
        <v>782</v>
      </c>
      <c r="C175" s="15" t="s">
        <v>259</v>
      </c>
      <c r="D175" s="45" t="s">
        <v>783</v>
      </c>
    </row>
    <row r="176" spans="2:5" x14ac:dyDescent="0.35">
      <c r="B176" s="15" t="s">
        <v>788</v>
      </c>
      <c r="C176" s="15">
        <v>47</v>
      </c>
      <c r="D176" s="45" t="s">
        <v>789</v>
      </c>
    </row>
    <row r="177" spans="2:4" x14ac:dyDescent="0.35">
      <c r="B177" s="15" t="s">
        <v>280</v>
      </c>
      <c r="C177" s="15">
        <v>53</v>
      </c>
      <c r="D177" s="43" t="s">
        <v>281</v>
      </c>
    </row>
    <row r="178" spans="2:4" x14ac:dyDescent="0.35">
      <c r="B178" s="15" t="s">
        <v>790</v>
      </c>
      <c r="C178" s="15">
        <v>45</v>
      </c>
      <c r="D178" s="45" t="s">
        <v>791</v>
      </c>
    </row>
    <row r="179" spans="2:4" x14ac:dyDescent="0.35">
      <c r="B179" s="15" t="s">
        <v>792</v>
      </c>
      <c r="C179" s="15">
        <v>38</v>
      </c>
      <c r="D179" s="46" t="str">
        <f>"+381"</f>
        <v>+381</v>
      </c>
    </row>
    <row r="180" spans="2:4" x14ac:dyDescent="0.35">
      <c r="B180" s="15" t="s">
        <v>793</v>
      </c>
      <c r="C180" s="15">
        <v>66</v>
      </c>
      <c r="D180" s="45" t="s">
        <v>794</v>
      </c>
    </row>
    <row r="181" spans="2:4" x14ac:dyDescent="0.35">
      <c r="B181" s="15" t="s">
        <v>795</v>
      </c>
      <c r="C181" s="15">
        <v>33</v>
      </c>
      <c r="D181" s="45" t="s">
        <v>796</v>
      </c>
    </row>
    <row r="182" spans="2:4" x14ac:dyDescent="0.35">
      <c r="B182" s="15" t="s">
        <v>797</v>
      </c>
      <c r="C182" s="15">
        <v>85</v>
      </c>
      <c r="D182" s="45" t="s">
        <v>798</v>
      </c>
    </row>
    <row r="183" spans="2:4" x14ac:dyDescent="0.35">
      <c r="B183" s="15" t="s">
        <v>799</v>
      </c>
      <c r="C183" s="15">
        <v>49</v>
      </c>
      <c r="D183" s="46" t="str">
        <f>"+421"</f>
        <v>+421</v>
      </c>
    </row>
    <row r="184" spans="2:4" x14ac:dyDescent="0.35">
      <c r="B184" s="15" t="s">
        <v>800</v>
      </c>
      <c r="C184" s="15">
        <v>60</v>
      </c>
      <c r="D184" s="46" t="str">
        <f>"+386"</f>
        <v>+386</v>
      </c>
    </row>
    <row r="185" spans="2:4" x14ac:dyDescent="0.35">
      <c r="B185" s="15" t="s">
        <v>554</v>
      </c>
      <c r="C185" s="15">
        <v>42</v>
      </c>
      <c r="D185" s="45" t="s">
        <v>555</v>
      </c>
    </row>
    <row r="186" spans="2:4" x14ac:dyDescent="0.35">
      <c r="B186" s="15" t="s">
        <v>801</v>
      </c>
      <c r="C186" s="15">
        <v>12</v>
      </c>
      <c r="D186" s="45" t="s">
        <v>802</v>
      </c>
    </row>
    <row r="187" spans="2:4" x14ac:dyDescent="0.35">
      <c r="B187" s="15" t="s">
        <v>230</v>
      </c>
      <c r="C187" s="15">
        <v>44</v>
      </c>
      <c r="D187" s="43" t="s">
        <v>231</v>
      </c>
    </row>
    <row r="188" spans="2:4" x14ac:dyDescent="0.35">
      <c r="B188" s="15" t="s">
        <v>409</v>
      </c>
      <c r="C188" s="15">
        <v>61</v>
      </c>
      <c r="D188" s="45" t="s">
        <v>410</v>
      </c>
    </row>
    <row r="189" spans="2:4" x14ac:dyDescent="0.35">
      <c r="B189" s="15" t="s">
        <v>447</v>
      </c>
      <c r="C189" s="15">
        <v>62</v>
      </c>
      <c r="D189" s="46" t="str">
        <f>"+34"</f>
        <v>+34</v>
      </c>
    </row>
    <row r="190" spans="2:4" x14ac:dyDescent="0.35">
      <c r="B190" s="15" t="s">
        <v>805</v>
      </c>
      <c r="C190" s="15">
        <v>38</v>
      </c>
      <c r="D190" s="45" t="s">
        <v>806</v>
      </c>
    </row>
    <row r="191" spans="2:4" x14ac:dyDescent="0.35">
      <c r="B191" s="15" t="s">
        <v>807</v>
      </c>
      <c r="C191" s="15" t="s">
        <v>259</v>
      </c>
      <c r="D191" s="45" t="s">
        <v>808</v>
      </c>
    </row>
    <row r="192" spans="2:4" x14ac:dyDescent="0.35">
      <c r="B192" s="15" t="s">
        <v>809</v>
      </c>
      <c r="C192" s="15">
        <v>69</v>
      </c>
      <c r="D192" s="45" t="s">
        <v>810</v>
      </c>
    </row>
    <row r="193" spans="2:4" x14ac:dyDescent="0.35">
      <c r="B193" s="15" t="s">
        <v>803</v>
      </c>
      <c r="C193" s="15">
        <v>16</v>
      </c>
      <c r="D193" s="45" t="s">
        <v>804</v>
      </c>
    </row>
    <row r="194" spans="2:4" x14ac:dyDescent="0.35">
      <c r="B194" s="15" t="s">
        <v>813</v>
      </c>
      <c r="C194" s="15">
        <v>38</v>
      </c>
      <c r="D194" s="45" t="s">
        <v>814</v>
      </c>
    </row>
    <row r="195" spans="2:4" x14ac:dyDescent="0.35">
      <c r="B195" s="15" t="s">
        <v>815</v>
      </c>
      <c r="C195" s="15">
        <v>33</v>
      </c>
      <c r="D195" s="45" t="s">
        <v>816</v>
      </c>
    </row>
    <row r="196" spans="2:4" x14ac:dyDescent="0.35">
      <c r="B196" s="15" t="s">
        <v>811</v>
      </c>
      <c r="C196" s="15">
        <v>85</v>
      </c>
      <c r="D196" s="46" t="str">
        <f>"+46"</f>
        <v>+46</v>
      </c>
    </row>
    <row r="197" spans="2:4" x14ac:dyDescent="0.35">
      <c r="B197" s="15" t="s">
        <v>812</v>
      </c>
      <c r="C197" s="15">
        <v>85</v>
      </c>
      <c r="D197" s="46" t="str">
        <f>"+41"</f>
        <v>+41</v>
      </c>
    </row>
    <row r="198" spans="2:4" x14ac:dyDescent="0.35">
      <c r="B198" s="15" t="s">
        <v>817</v>
      </c>
      <c r="C198" s="15">
        <v>14</v>
      </c>
      <c r="D198" s="45" t="s">
        <v>818</v>
      </c>
    </row>
    <row r="199" spans="2:4" x14ac:dyDescent="0.35">
      <c r="B199" s="15" t="s">
        <v>821</v>
      </c>
      <c r="C199" s="15">
        <v>65</v>
      </c>
      <c r="D199" s="46" t="str">
        <f>"+886"</f>
        <v>+886</v>
      </c>
    </row>
    <row r="200" spans="2:4" x14ac:dyDescent="0.35">
      <c r="B200" s="15" t="s">
        <v>819</v>
      </c>
      <c r="C200" s="15">
        <v>25</v>
      </c>
      <c r="D200" s="45" t="s">
        <v>820</v>
      </c>
    </row>
    <row r="201" spans="2:4" x14ac:dyDescent="0.35">
      <c r="B201" s="15" t="s">
        <v>822</v>
      </c>
      <c r="C201" s="15">
        <v>38</v>
      </c>
      <c r="D201" s="45" t="s">
        <v>823</v>
      </c>
    </row>
    <row r="202" spans="2:4" x14ac:dyDescent="0.35">
      <c r="B202" s="15" t="s">
        <v>827</v>
      </c>
      <c r="C202" s="15">
        <v>36</v>
      </c>
      <c r="D202" s="45" t="s">
        <v>828</v>
      </c>
    </row>
    <row r="203" spans="2:4" x14ac:dyDescent="0.35">
      <c r="B203" s="15" t="s">
        <v>831</v>
      </c>
      <c r="C203" s="15">
        <v>29</v>
      </c>
      <c r="D203" s="45" t="s">
        <v>832</v>
      </c>
    </row>
    <row r="204" spans="2:4" x14ac:dyDescent="0.35">
      <c r="B204" s="15" t="s">
        <v>557</v>
      </c>
      <c r="C204" s="15">
        <v>88</v>
      </c>
      <c r="D204" s="45" t="s">
        <v>558</v>
      </c>
    </row>
    <row r="205" spans="2:4" x14ac:dyDescent="0.35">
      <c r="B205" s="15" t="s">
        <v>833</v>
      </c>
      <c r="C205" s="15" t="s">
        <v>259</v>
      </c>
      <c r="D205" s="45" t="s">
        <v>834</v>
      </c>
    </row>
    <row r="206" spans="2:4" x14ac:dyDescent="0.35">
      <c r="B206" s="15" t="s">
        <v>835</v>
      </c>
      <c r="C206" s="15">
        <v>40</v>
      </c>
      <c r="D206" s="45" t="s">
        <v>836</v>
      </c>
    </row>
    <row r="207" spans="2:4" x14ac:dyDescent="0.35">
      <c r="B207" s="15" t="s">
        <v>837</v>
      </c>
      <c r="C207" s="15">
        <v>44</v>
      </c>
      <c r="D207" s="46" t="str">
        <f>"+216"</f>
        <v>+216</v>
      </c>
    </row>
    <row r="208" spans="2:4" x14ac:dyDescent="0.35">
      <c r="B208" s="15" t="s">
        <v>842</v>
      </c>
      <c r="C208" s="15">
        <v>40</v>
      </c>
      <c r="D208" s="46" t="str">
        <f>"+90"</f>
        <v>+90</v>
      </c>
    </row>
    <row r="209" spans="2:4" x14ac:dyDescent="0.35">
      <c r="B209" s="15" t="s">
        <v>838</v>
      </c>
      <c r="C209" s="15">
        <v>19</v>
      </c>
      <c r="D209" s="45" t="s">
        <v>839</v>
      </c>
    </row>
    <row r="210" spans="2:4" x14ac:dyDescent="0.35">
      <c r="B210" s="15" t="s">
        <v>840</v>
      </c>
      <c r="C210" s="15">
        <v>77</v>
      </c>
      <c r="D210" s="45" t="s">
        <v>841</v>
      </c>
    </row>
    <row r="211" spans="2:4" x14ac:dyDescent="0.35">
      <c r="B211" s="15" t="s">
        <v>843</v>
      </c>
      <c r="C211" s="15">
        <v>77</v>
      </c>
      <c r="D211" s="45" t="s">
        <v>844</v>
      </c>
    </row>
    <row r="212" spans="2:4" x14ac:dyDescent="0.35">
      <c r="B212" s="15" t="s">
        <v>727</v>
      </c>
      <c r="C212" s="15">
        <v>27</v>
      </c>
      <c r="D212" s="45" t="s">
        <v>728</v>
      </c>
    </row>
    <row r="213" spans="2:4" x14ac:dyDescent="0.35">
      <c r="B213" s="15" t="s">
        <v>845</v>
      </c>
      <c r="C213" s="15">
        <v>33</v>
      </c>
      <c r="D213" s="46" t="str">
        <f>"+380"</f>
        <v>+380</v>
      </c>
    </row>
    <row r="214" spans="2:4" x14ac:dyDescent="0.35">
      <c r="B214" s="15" t="s">
        <v>773</v>
      </c>
      <c r="C214" s="15">
        <v>77</v>
      </c>
      <c r="D214" s="46" t="str">
        <f>"+44"</f>
        <v>+44</v>
      </c>
    </row>
    <row r="215" spans="2:4" x14ac:dyDescent="0.35">
      <c r="B215" s="15" t="s">
        <v>438</v>
      </c>
      <c r="C215" s="15">
        <v>71</v>
      </c>
      <c r="D215" s="45" t="s">
        <v>439</v>
      </c>
    </row>
    <row r="216" spans="2:4" x14ac:dyDescent="0.35">
      <c r="B216" s="15" t="s">
        <v>846</v>
      </c>
      <c r="C216" s="15">
        <v>71</v>
      </c>
      <c r="D216" s="45" t="s">
        <v>847</v>
      </c>
    </row>
    <row r="217" spans="2:4" x14ac:dyDescent="0.35">
      <c r="B217" s="15" t="s">
        <v>786</v>
      </c>
      <c r="C217" s="15">
        <v>67</v>
      </c>
      <c r="D217" s="45" t="s">
        <v>787</v>
      </c>
    </row>
    <row r="218" spans="2:4" x14ac:dyDescent="0.35">
      <c r="B218" s="15" t="s">
        <v>526</v>
      </c>
      <c r="C218" s="15">
        <v>67</v>
      </c>
      <c r="D218" s="45" t="s">
        <v>527</v>
      </c>
    </row>
    <row r="219" spans="2:4" x14ac:dyDescent="0.35">
      <c r="B219" s="15" t="s">
        <v>452</v>
      </c>
      <c r="C219" s="15">
        <v>67</v>
      </c>
      <c r="D219" s="46" t="str">
        <f>"+1"</f>
        <v>+1</v>
      </c>
    </row>
    <row r="220" spans="2:4" x14ac:dyDescent="0.35">
      <c r="B220" s="15" t="s">
        <v>730</v>
      </c>
      <c r="C220" s="15">
        <v>26</v>
      </c>
      <c r="D220" s="45" t="s">
        <v>731</v>
      </c>
    </row>
    <row r="221" spans="2:4" x14ac:dyDescent="0.35">
      <c r="B221" s="15" t="s">
        <v>848</v>
      </c>
      <c r="C221" s="15">
        <v>43</v>
      </c>
      <c r="D221" s="45" t="s">
        <v>849</v>
      </c>
    </row>
    <row r="222" spans="2:4" x14ac:dyDescent="0.35">
      <c r="B222" s="15" t="s">
        <v>850</v>
      </c>
      <c r="C222" s="15" t="s">
        <v>259</v>
      </c>
      <c r="D222" s="45" t="s">
        <v>851</v>
      </c>
    </row>
    <row r="223" spans="2:4" x14ac:dyDescent="0.35">
      <c r="B223" s="15" t="s">
        <v>852</v>
      </c>
      <c r="C223" s="15">
        <v>15</v>
      </c>
      <c r="D223" s="45" t="s">
        <v>853</v>
      </c>
    </row>
    <row r="224" spans="2:4" x14ac:dyDescent="0.35">
      <c r="B224" s="15" t="s">
        <v>854</v>
      </c>
      <c r="C224" s="15">
        <v>36</v>
      </c>
      <c r="D224" s="46" t="str">
        <f>"+84"</f>
        <v>+84</v>
      </c>
    </row>
    <row r="225" spans="2:4" x14ac:dyDescent="0.35">
      <c r="B225" s="15" t="s">
        <v>855</v>
      </c>
      <c r="C225" s="15">
        <v>69</v>
      </c>
      <c r="D225" s="45" t="s">
        <v>856</v>
      </c>
    </row>
    <row r="226" spans="2:4" x14ac:dyDescent="0.35">
      <c r="B226" s="15" t="s">
        <v>829</v>
      </c>
      <c r="C226" s="15">
        <v>40</v>
      </c>
      <c r="D226" s="45" t="s">
        <v>830</v>
      </c>
    </row>
    <row r="227" spans="2:4" x14ac:dyDescent="0.35">
      <c r="B227" s="15" t="s">
        <v>784</v>
      </c>
      <c r="C227" s="15" t="s">
        <v>259</v>
      </c>
      <c r="D227" s="45" t="s">
        <v>785</v>
      </c>
    </row>
    <row r="228" spans="2:4" x14ac:dyDescent="0.35">
      <c r="B228" s="15" t="s">
        <v>857</v>
      </c>
      <c r="C228" s="15">
        <v>15</v>
      </c>
      <c r="D228" s="45" t="s">
        <v>858</v>
      </c>
    </row>
    <row r="229" spans="2:4" x14ac:dyDescent="0.35">
      <c r="B229" s="15" t="s">
        <v>859</v>
      </c>
      <c r="C229" s="15">
        <v>33</v>
      </c>
      <c r="D229" s="45" t="s">
        <v>860</v>
      </c>
    </row>
    <row r="230" spans="2:4" x14ac:dyDescent="0.35">
      <c r="B230" s="15" t="s">
        <v>861</v>
      </c>
      <c r="C230" s="15">
        <v>24</v>
      </c>
      <c r="D230" s="45" t="s">
        <v>862</v>
      </c>
    </row>
  </sheetData>
  <sheetProtection algorithmName="SHA-512" hashValue="qA8a5a/2q07dWGmzC91tCqzB8WlJakFSqSqSPKl/OgI6rhw0I368DnPeb4zUJoyaxbd4t44rEmiWgNWDsIqP7g==" saltValue="ylHms2E65ZPzB3zFZmGysQ==" spinCount="100000" sheet="1" objects="1" scenarios="1"/>
  <sortState xmlns:xlrd2="http://schemas.microsoft.com/office/spreadsheetml/2017/richdata2" ref="B2:D230">
    <sortCondition ref="B2:B230"/>
  </sortState>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6">
    <pageSetUpPr fitToPage="1"/>
  </sheetPr>
  <dimension ref="A1:W40"/>
  <sheetViews>
    <sheetView showGridLines="0" showRowColHeaders="0" zoomScaleNormal="100" workbookViewId="0">
      <selection activeCell="N24" sqref="N24:AI24"/>
    </sheetView>
  </sheetViews>
  <sheetFormatPr baseColWidth="10" defaultRowHeight="14.5" x14ac:dyDescent="0.35"/>
  <cols>
    <col min="1" max="1" width="1.90625" style="15" customWidth="1"/>
    <col min="2" max="2" width="20.54296875" style="15" customWidth="1"/>
    <col min="3" max="3" width="70.36328125" style="76" customWidth="1"/>
    <col min="4" max="4" width="2.54296875" style="76" customWidth="1"/>
    <col min="5" max="5" width="3.6328125" style="76" customWidth="1"/>
    <col min="6" max="6" width="11.453125" style="85"/>
    <col min="7" max="12" width="11.453125" style="76"/>
  </cols>
  <sheetData>
    <row r="1" spans="1:23" ht="15" thickBot="1" x14ac:dyDescent="0.4">
      <c r="A1" s="108"/>
      <c r="B1" s="108"/>
      <c r="C1" s="109"/>
      <c r="D1" s="109"/>
      <c r="E1" s="109"/>
    </row>
    <row r="2" spans="1:23" ht="13.25" customHeight="1" x14ac:dyDescent="0.35">
      <c r="A2" s="108"/>
      <c r="B2" s="294" t="s">
        <v>0</v>
      </c>
      <c r="C2" s="116"/>
      <c r="D2" s="139"/>
      <c r="E2" s="110"/>
      <c r="F2" s="219"/>
      <c r="G2" s="105"/>
      <c r="H2" s="105"/>
      <c r="I2" s="105"/>
      <c r="J2" s="105"/>
    </row>
    <row r="3" spans="1:23" ht="14.4" customHeight="1" x14ac:dyDescent="0.35">
      <c r="A3" s="108"/>
      <c r="B3" s="117"/>
      <c r="C3" s="118"/>
      <c r="D3" s="140"/>
      <c r="E3" s="109"/>
    </row>
    <row r="4" spans="1:23" s="15" customFormat="1" ht="15" customHeight="1" x14ac:dyDescent="0.35">
      <c r="A4" s="108"/>
      <c r="B4" s="455" t="s">
        <v>1050</v>
      </c>
      <c r="C4" s="456"/>
      <c r="D4" s="143"/>
      <c r="E4" s="142"/>
      <c r="F4" s="119"/>
      <c r="G4" s="119"/>
      <c r="H4" s="119"/>
      <c r="I4" s="119"/>
      <c r="J4" s="119"/>
      <c r="K4" s="119"/>
      <c r="L4" s="119"/>
      <c r="M4" s="119"/>
      <c r="N4" s="119"/>
      <c r="O4" s="119"/>
      <c r="P4" s="119"/>
      <c r="Q4" s="119"/>
      <c r="R4" s="119"/>
      <c r="S4" s="119"/>
      <c r="T4" s="119"/>
      <c r="U4" s="119"/>
      <c r="V4" s="119"/>
      <c r="W4" s="119"/>
    </row>
    <row r="5" spans="1:23" s="15" customFormat="1" ht="14.4" customHeight="1" thickBot="1" x14ac:dyDescent="0.4">
      <c r="A5" s="108"/>
      <c r="B5" s="137"/>
      <c r="C5" s="138"/>
      <c r="D5" s="141"/>
      <c r="E5" s="109"/>
      <c r="F5" s="85"/>
      <c r="G5" s="76"/>
      <c r="H5" s="76"/>
      <c r="I5" s="76"/>
      <c r="J5" s="76"/>
      <c r="K5" s="76"/>
      <c r="L5" s="76"/>
    </row>
    <row r="6" spans="1:23" ht="64.25" customHeight="1" x14ac:dyDescent="0.35">
      <c r="A6" s="108"/>
      <c r="B6" s="108"/>
      <c r="C6" s="109"/>
      <c r="D6" s="109"/>
      <c r="E6" s="109"/>
    </row>
    <row r="7" spans="1:23" ht="45" customHeight="1" x14ac:dyDescent="0.35">
      <c r="A7" s="108"/>
      <c r="B7" s="457" t="s">
        <v>79</v>
      </c>
      <c r="C7" s="457"/>
      <c r="D7" s="457"/>
      <c r="E7" s="114"/>
      <c r="F7" s="220"/>
      <c r="G7" s="97"/>
      <c r="H7" s="97"/>
      <c r="I7" s="97"/>
      <c r="J7" s="97"/>
      <c r="K7" s="97"/>
      <c r="L7" s="97"/>
    </row>
    <row r="8" spans="1:23" ht="22.25" customHeight="1" x14ac:dyDescent="0.35">
      <c r="A8" s="108"/>
      <c r="B8" s="108"/>
      <c r="C8" s="111"/>
      <c r="D8" s="109"/>
      <c r="E8" s="109"/>
    </row>
    <row r="9" spans="1:23" ht="30.75" customHeight="1" x14ac:dyDescent="0.35">
      <c r="A9" s="108"/>
      <c r="B9" s="458" t="s">
        <v>80</v>
      </c>
      <c r="C9" s="458"/>
      <c r="D9" s="458"/>
      <c r="E9" s="115"/>
      <c r="F9" s="221"/>
      <c r="G9" s="104"/>
      <c r="H9" s="104"/>
      <c r="I9" s="104"/>
      <c r="J9" s="104"/>
      <c r="K9" s="104"/>
      <c r="L9" s="104"/>
    </row>
    <row r="10" spans="1:23" ht="22.25" customHeight="1" x14ac:dyDescent="0.35">
      <c r="A10" s="108"/>
      <c r="B10" s="108"/>
      <c r="C10" s="111"/>
      <c r="D10" s="109"/>
      <c r="E10" s="109"/>
    </row>
    <row r="11" spans="1:23" ht="44" customHeight="1" x14ac:dyDescent="0.35">
      <c r="A11" s="108"/>
      <c r="B11" s="459" t="s">
        <v>81</v>
      </c>
      <c r="C11" s="459"/>
      <c r="D11" s="459"/>
      <c r="E11" s="114"/>
      <c r="F11" s="220"/>
      <c r="G11" s="97"/>
      <c r="H11" s="97"/>
      <c r="I11" s="97"/>
      <c r="J11" s="97"/>
      <c r="K11" s="97"/>
      <c r="L11" s="97"/>
    </row>
    <row r="12" spans="1:23" x14ac:dyDescent="0.35">
      <c r="A12" s="108"/>
      <c r="B12" s="108"/>
      <c r="C12" s="109"/>
      <c r="D12" s="109"/>
      <c r="E12" s="109"/>
    </row>
    <row r="13" spans="1:23" s="15" customFormat="1" x14ac:dyDescent="0.35">
      <c r="A13" s="108"/>
      <c r="B13" s="108" t="s">
        <v>947</v>
      </c>
      <c r="C13" s="454"/>
      <c r="D13" s="454"/>
      <c r="E13" s="109"/>
      <c r="F13" s="85"/>
      <c r="G13" s="76"/>
      <c r="H13" s="76"/>
      <c r="I13" s="76"/>
      <c r="J13" s="76"/>
      <c r="K13" s="76"/>
      <c r="L13" s="76"/>
    </row>
    <row r="14" spans="1:23" s="15" customFormat="1" ht="5" customHeight="1" x14ac:dyDescent="0.35">
      <c r="A14" s="108"/>
      <c r="B14" s="108"/>
      <c r="C14" s="112"/>
      <c r="D14" s="112"/>
      <c r="E14" s="109"/>
      <c r="F14" s="85"/>
      <c r="G14" s="76"/>
      <c r="H14" s="76"/>
      <c r="I14" s="76"/>
      <c r="J14" s="76"/>
      <c r="K14" s="76"/>
      <c r="L14" s="76"/>
    </row>
    <row r="15" spans="1:23" s="15" customFormat="1" x14ac:dyDescent="0.35">
      <c r="A15" s="108"/>
      <c r="B15" s="108" t="s">
        <v>3</v>
      </c>
      <c r="C15" s="454"/>
      <c r="D15" s="454"/>
      <c r="E15" s="109"/>
      <c r="F15" s="85"/>
      <c r="G15" s="76"/>
      <c r="H15" s="76"/>
      <c r="I15" s="76"/>
      <c r="J15" s="76"/>
      <c r="K15" s="76"/>
      <c r="L15" s="76"/>
    </row>
    <row r="16" spans="1:23" s="15" customFormat="1" ht="5" customHeight="1" x14ac:dyDescent="0.35">
      <c r="A16" s="108"/>
      <c r="B16" s="108"/>
      <c r="C16" s="112"/>
      <c r="D16" s="112"/>
      <c r="E16" s="109"/>
      <c r="F16" s="85"/>
      <c r="G16" s="76"/>
      <c r="H16" s="76"/>
      <c r="I16" s="76"/>
      <c r="J16" s="76"/>
      <c r="K16" s="76"/>
      <c r="L16" s="76"/>
    </row>
    <row r="17" spans="1:13" s="15" customFormat="1" x14ac:dyDescent="0.35">
      <c r="A17" s="108"/>
      <c r="B17" s="108" t="s">
        <v>4</v>
      </c>
      <c r="C17" s="454"/>
      <c r="D17" s="454"/>
      <c r="E17" s="109"/>
      <c r="F17" s="85"/>
      <c r="G17" s="76"/>
      <c r="H17" s="76"/>
      <c r="I17" s="76"/>
      <c r="J17" s="76"/>
      <c r="K17" s="76"/>
      <c r="L17" s="76"/>
    </row>
    <row r="18" spans="1:13" s="15" customFormat="1" ht="35.4" customHeight="1" x14ac:dyDescent="0.35">
      <c r="A18" s="108"/>
      <c r="B18" s="108"/>
      <c r="C18" s="112"/>
      <c r="D18" s="112"/>
      <c r="E18" s="109"/>
      <c r="F18" s="85"/>
      <c r="G18" s="76"/>
      <c r="H18" s="76"/>
      <c r="I18" s="76"/>
      <c r="J18" s="76"/>
      <c r="K18" s="76"/>
      <c r="L18" s="76"/>
    </row>
    <row r="19" spans="1:13" ht="15" customHeight="1" x14ac:dyDescent="0.35">
      <c r="A19" s="108"/>
      <c r="B19" s="108"/>
      <c r="C19" s="113" t="s">
        <v>82</v>
      </c>
      <c r="D19" s="112"/>
      <c r="E19" s="112"/>
      <c r="F19" s="222"/>
      <c r="G19" s="101"/>
      <c r="H19" s="101"/>
      <c r="I19" s="101"/>
      <c r="J19" s="101"/>
      <c r="K19" s="101"/>
      <c r="M19" s="97"/>
    </row>
    <row r="20" spans="1:13" x14ac:dyDescent="0.35">
      <c r="A20" s="108"/>
      <c r="B20" s="108"/>
      <c r="C20" s="109"/>
      <c r="D20" s="109"/>
      <c r="E20" s="109"/>
    </row>
    <row r="21" spans="1:13" x14ac:dyDescent="0.35">
      <c r="A21" s="108"/>
      <c r="B21" s="108"/>
      <c r="C21" s="109"/>
      <c r="D21" s="109"/>
      <c r="E21" s="109"/>
    </row>
    <row r="22" spans="1:13" x14ac:dyDescent="0.35">
      <c r="A22" s="108"/>
      <c r="B22" s="108"/>
      <c r="C22" s="109"/>
      <c r="D22" s="109"/>
      <c r="E22" s="109"/>
    </row>
    <row r="23" spans="1:13" x14ac:dyDescent="0.35">
      <c r="A23" s="108"/>
      <c r="B23" s="108"/>
      <c r="C23" s="109"/>
      <c r="D23" s="109"/>
      <c r="E23" s="109"/>
    </row>
    <row r="24" spans="1:13" x14ac:dyDescent="0.35">
      <c r="A24" s="108"/>
      <c r="B24" s="108"/>
      <c r="C24" s="109"/>
      <c r="D24" s="109"/>
      <c r="E24" s="109"/>
    </row>
    <row r="25" spans="1:13" x14ac:dyDescent="0.35">
      <c r="A25" s="108"/>
      <c r="B25" s="108"/>
      <c r="C25" s="109"/>
      <c r="D25" s="109"/>
      <c r="E25" s="109"/>
    </row>
    <row r="26" spans="1:13" x14ac:dyDescent="0.35">
      <c r="A26" s="108"/>
      <c r="B26" s="108"/>
      <c r="C26" s="109"/>
      <c r="D26" s="109"/>
      <c r="E26" s="109"/>
    </row>
    <row r="27" spans="1:13" x14ac:dyDescent="0.35">
      <c r="A27" s="108"/>
      <c r="B27" s="108"/>
      <c r="C27" s="109"/>
      <c r="D27" s="109"/>
      <c r="E27" s="109"/>
    </row>
    <row r="28" spans="1:13" x14ac:dyDescent="0.35">
      <c r="A28" s="108"/>
      <c r="B28" s="108"/>
      <c r="C28" s="109"/>
      <c r="D28" s="109"/>
      <c r="E28" s="109"/>
    </row>
    <row r="29" spans="1:13" x14ac:dyDescent="0.35">
      <c r="A29" s="108"/>
      <c r="B29" s="108"/>
      <c r="C29" s="109"/>
      <c r="D29" s="109"/>
      <c r="E29" s="109"/>
    </row>
    <row r="30" spans="1:13" x14ac:dyDescent="0.35">
      <c r="A30" s="108"/>
      <c r="B30" s="108"/>
      <c r="C30" s="109"/>
      <c r="D30" s="109"/>
      <c r="E30" s="109"/>
    </row>
    <row r="31" spans="1:13" x14ac:dyDescent="0.35">
      <c r="A31" s="108"/>
      <c r="B31" s="108"/>
      <c r="C31" s="109"/>
      <c r="D31" s="109"/>
      <c r="E31" s="109"/>
    </row>
    <row r="32" spans="1:13" x14ac:dyDescent="0.35">
      <c r="A32" s="108"/>
      <c r="B32" s="108"/>
      <c r="C32" s="109"/>
      <c r="D32" s="109"/>
      <c r="E32" s="109"/>
    </row>
    <row r="33" spans="1:5" x14ac:dyDescent="0.35">
      <c r="A33" s="108"/>
      <c r="B33" s="108"/>
      <c r="C33" s="109"/>
      <c r="D33" s="109"/>
      <c r="E33" s="109"/>
    </row>
    <row r="34" spans="1:5" x14ac:dyDescent="0.35">
      <c r="A34" s="108"/>
      <c r="B34" s="108"/>
      <c r="C34" s="109"/>
      <c r="D34" s="109"/>
      <c r="E34" s="109"/>
    </row>
    <row r="35" spans="1:5" x14ac:dyDescent="0.35">
      <c r="A35" s="108"/>
      <c r="B35" s="108"/>
      <c r="C35" s="109"/>
      <c r="D35" s="109"/>
      <c r="E35" s="109"/>
    </row>
    <row r="36" spans="1:5" x14ac:dyDescent="0.35">
      <c r="A36" s="108"/>
      <c r="B36" s="108"/>
      <c r="C36" s="109"/>
      <c r="D36" s="109"/>
      <c r="E36" s="109"/>
    </row>
    <row r="37" spans="1:5" x14ac:dyDescent="0.35">
      <c r="A37" s="108"/>
      <c r="B37" s="108"/>
      <c r="C37" s="109"/>
      <c r="D37" s="109"/>
      <c r="E37" s="109"/>
    </row>
    <row r="38" spans="1:5" x14ac:dyDescent="0.35">
      <c r="A38" s="108"/>
      <c r="B38" s="108"/>
      <c r="C38" s="109"/>
      <c r="D38" s="109"/>
      <c r="E38" s="109"/>
    </row>
    <row r="39" spans="1:5" x14ac:dyDescent="0.35">
      <c r="A39" s="108"/>
      <c r="B39" s="108"/>
      <c r="C39" s="109"/>
      <c r="D39" s="109"/>
      <c r="E39" s="109"/>
    </row>
    <row r="40" spans="1:5" x14ac:dyDescent="0.35">
      <c r="A40" s="108"/>
      <c r="B40" s="108"/>
      <c r="C40" s="109"/>
      <c r="D40" s="109"/>
      <c r="E40" s="109"/>
    </row>
  </sheetData>
  <sheetProtection algorithmName="SHA-512" hashValue="7LJztRF0fAgtSG0yA7MDNXzu+J+fzcJJ+WprFu5srZdVLEHKrVtaalEsgUzkWTJV8RY09n56yj3cAToRER9hFA==" saltValue="SrYY+LR1AxAujN4B0q85KA==" spinCount="100000" sheet="1" objects="1" scenarios="1" selectLockedCells="1"/>
  <mergeCells count="7">
    <mergeCell ref="C17:D17"/>
    <mergeCell ref="C13:D13"/>
    <mergeCell ref="B4:C4"/>
    <mergeCell ref="B7:D7"/>
    <mergeCell ref="B9:D9"/>
    <mergeCell ref="B11:D11"/>
    <mergeCell ref="C15:D15"/>
  </mergeCells>
  <printOptions horizontalCentered="1"/>
  <pageMargins left="0.23622047244094491" right="0.23622047244094491" top="0.39370078740157483" bottom="0.35433070866141736" header="0.11811023622047245" footer="0.31496062992125984"/>
  <pageSetup paperSize="9" fitToHeight="0" orientation="portrait" r:id="rId1"/>
  <headerFooter>
    <oddHeader>&amp;LP6/FDP/01&amp;RP6/01/02/02/IF-03-F</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xdr:col>
                    <xdr:colOff>787400</xdr:colOff>
                    <xdr:row>17</xdr:row>
                    <xdr:rowOff>234950</xdr:rowOff>
                  </from>
                  <to>
                    <xdr:col>1</xdr:col>
                    <xdr:colOff>1219200</xdr:colOff>
                    <xdr:row>20</xdr:row>
                    <xdr:rowOff>25400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pageSetUpPr fitToPage="1"/>
  </sheetPr>
  <dimension ref="A1:AJ47"/>
  <sheetViews>
    <sheetView showGridLines="0" showRowColHeaders="0" zoomScaleNormal="100" workbookViewId="0">
      <selection activeCell="N24" sqref="N24:AI24"/>
    </sheetView>
  </sheetViews>
  <sheetFormatPr baseColWidth="10" defaultRowHeight="14.5" x14ac:dyDescent="0.35"/>
  <cols>
    <col min="1" max="1" width="0.90625" customWidth="1"/>
    <col min="2" max="34" width="2.90625" customWidth="1"/>
    <col min="35" max="35" width="0.90625" customWidth="1"/>
    <col min="36" max="36" width="11.54296875" style="1"/>
  </cols>
  <sheetData>
    <row r="1" spans="1:36" ht="4.4000000000000004" customHeight="1" thickBot="1" x14ac:dyDescent="0.4">
      <c r="A1" s="146"/>
      <c r="B1" s="146"/>
      <c r="C1" s="146"/>
      <c r="D1" s="146"/>
      <c r="E1" s="146"/>
      <c r="F1" s="146"/>
      <c r="G1" s="146"/>
      <c r="H1" s="146"/>
      <c r="I1" s="147"/>
      <c r="J1" s="14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row>
    <row r="2" spans="1:36" ht="20.25" customHeight="1" x14ac:dyDescent="0.35">
      <c r="A2" s="147"/>
      <c r="B2" s="304" t="s">
        <v>0</v>
      </c>
      <c r="C2" s="295"/>
      <c r="D2" s="295"/>
      <c r="E2" s="295"/>
      <c r="F2" s="295"/>
      <c r="G2" s="295"/>
      <c r="H2" s="295"/>
      <c r="I2" s="295"/>
      <c r="J2" s="295"/>
      <c r="K2" s="295"/>
      <c r="L2" s="295"/>
      <c r="M2" s="295"/>
      <c r="N2" s="295"/>
      <c r="O2" s="295"/>
      <c r="P2" s="295"/>
      <c r="Q2" s="295"/>
      <c r="R2" s="295"/>
      <c r="S2" s="295"/>
      <c r="T2" s="295"/>
      <c r="U2" s="295"/>
      <c r="V2" s="295"/>
      <c r="W2" s="295"/>
      <c r="X2" s="295"/>
      <c r="Y2" s="295"/>
      <c r="Z2" s="295"/>
      <c r="AA2" s="295"/>
      <c r="AB2" s="295"/>
      <c r="AC2" s="295"/>
      <c r="AD2" s="295"/>
      <c r="AE2" s="295"/>
      <c r="AF2" s="295"/>
      <c r="AG2" s="295"/>
      <c r="AH2" s="296"/>
      <c r="AI2" s="107"/>
    </row>
    <row r="3" spans="1:36" s="15" customFormat="1" ht="20.25" customHeight="1" x14ac:dyDescent="0.35">
      <c r="A3" s="147"/>
      <c r="B3" s="300"/>
      <c r="C3" s="301"/>
      <c r="D3" s="301"/>
      <c r="E3" s="301"/>
      <c r="F3" s="301"/>
      <c r="G3" s="301"/>
      <c r="H3" s="301"/>
      <c r="I3" s="301"/>
      <c r="J3" s="301"/>
      <c r="K3" s="301"/>
      <c r="L3" s="301"/>
      <c r="M3" s="303" t="s">
        <v>1051</v>
      </c>
      <c r="N3" s="301"/>
      <c r="O3" s="301"/>
      <c r="P3" s="301"/>
      <c r="Q3" s="301"/>
      <c r="R3" s="301"/>
      <c r="S3" s="301"/>
      <c r="T3" s="301"/>
      <c r="U3" s="301"/>
      <c r="V3" s="301"/>
      <c r="W3" s="301"/>
      <c r="X3" s="301"/>
      <c r="Y3" s="301"/>
      <c r="Z3" s="301"/>
      <c r="AA3" s="301"/>
      <c r="AB3" s="301"/>
      <c r="AC3" s="301"/>
      <c r="AD3" s="301"/>
      <c r="AE3" s="301"/>
      <c r="AF3" s="301"/>
      <c r="AG3" s="301"/>
      <c r="AH3" s="302"/>
      <c r="AI3" s="107"/>
      <c r="AJ3" s="1"/>
    </row>
    <row r="4" spans="1:36" s="15" customFormat="1" ht="16.5" customHeight="1" thickBot="1" x14ac:dyDescent="0.4">
      <c r="A4" s="147"/>
      <c r="B4" s="297"/>
      <c r="C4" s="298"/>
      <c r="D4" s="298"/>
      <c r="E4" s="298"/>
      <c r="F4" s="298"/>
      <c r="G4" s="298"/>
      <c r="H4" s="298"/>
      <c r="I4" s="298"/>
      <c r="J4" s="298"/>
      <c r="K4" s="298"/>
      <c r="L4" s="298"/>
      <c r="M4" s="298"/>
      <c r="N4" s="298"/>
      <c r="O4" s="298"/>
      <c r="P4" s="298"/>
      <c r="Q4" s="298"/>
      <c r="R4" s="298"/>
      <c r="S4" s="298"/>
      <c r="T4" s="298"/>
      <c r="U4" s="298"/>
      <c r="V4" s="298"/>
      <c r="W4" s="298"/>
      <c r="X4" s="298"/>
      <c r="Y4" s="298"/>
      <c r="Z4" s="298"/>
      <c r="AA4" s="298"/>
      <c r="AB4" s="298"/>
      <c r="AC4" s="298"/>
      <c r="AD4" s="298"/>
      <c r="AE4" s="298"/>
      <c r="AF4" s="298"/>
      <c r="AG4" s="298"/>
      <c r="AH4" s="299"/>
      <c r="AI4" s="107"/>
      <c r="AJ4" s="1"/>
    </row>
    <row r="5" spans="1:36" s="15" customFormat="1" ht="15.5" x14ac:dyDescent="0.35">
      <c r="A5" s="147"/>
      <c r="B5" s="147"/>
      <c r="C5" s="147"/>
      <c r="D5" s="147"/>
      <c r="E5" s="147"/>
      <c r="F5" s="147"/>
      <c r="G5" s="147"/>
      <c r="H5" s="147"/>
      <c r="I5" s="147"/>
      <c r="J5" s="14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
    </row>
    <row r="6" spans="1:36" s="15" customFormat="1" x14ac:dyDescent="0.35">
      <c r="A6" s="155"/>
      <c r="B6" s="466" t="s">
        <v>83</v>
      </c>
      <c r="C6" s="466"/>
      <c r="D6" s="466"/>
      <c r="E6" s="466"/>
      <c r="F6" s="466"/>
      <c r="G6" s="466"/>
      <c r="H6" s="466"/>
      <c r="I6" s="155"/>
      <c r="J6" s="155"/>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c r="AJ6" s="1"/>
    </row>
    <row r="7" spans="1:36" s="15" customFormat="1" ht="4.4000000000000004" customHeight="1" x14ac:dyDescent="0.35">
      <c r="A7" s="148"/>
      <c r="B7" s="148"/>
      <c r="C7" s="148"/>
      <c r="D7" s="148"/>
      <c r="E7" s="148"/>
      <c r="F7" s="148"/>
      <c r="G7" s="148"/>
      <c r="H7" s="148"/>
      <c r="I7" s="148"/>
      <c r="J7" s="148"/>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
    </row>
    <row r="8" spans="1:36" s="15" customFormat="1" x14ac:dyDescent="0.35">
      <c r="A8" s="156"/>
      <c r="B8" s="465" t="s">
        <v>84</v>
      </c>
      <c r="C8" s="465"/>
      <c r="D8" s="465"/>
      <c r="E8" s="465"/>
      <c r="F8" s="465"/>
      <c r="G8" s="465"/>
      <c r="H8" s="465"/>
      <c r="I8" s="465"/>
      <c r="J8" s="465"/>
      <c r="K8" s="151"/>
      <c r="L8" s="151"/>
      <c r="M8" s="151"/>
      <c r="N8" s="151"/>
      <c r="O8" s="151"/>
      <c r="P8" s="151"/>
      <c r="Q8" s="151"/>
      <c r="R8" s="151"/>
      <c r="S8" s="151"/>
      <c r="T8" s="151"/>
      <c r="U8" s="151"/>
      <c r="V8" s="151"/>
      <c r="W8" s="151"/>
      <c r="X8" s="151"/>
      <c r="Y8" s="151"/>
      <c r="Z8" s="151"/>
      <c r="AA8" s="151"/>
      <c r="AB8" s="151"/>
      <c r="AC8" s="151"/>
      <c r="AD8" s="151"/>
      <c r="AE8" s="151"/>
      <c r="AF8" s="151"/>
      <c r="AG8" s="151"/>
      <c r="AH8" s="151"/>
      <c r="AI8" s="151"/>
      <c r="AJ8" s="1"/>
    </row>
    <row r="9" spans="1:36" s="15" customFormat="1" x14ac:dyDescent="0.35">
      <c r="A9" s="157"/>
      <c r="B9" s="157"/>
      <c r="C9" s="467" t="s">
        <v>85</v>
      </c>
      <c r="D9" s="467"/>
      <c r="E9" s="467"/>
      <c r="F9" s="467"/>
      <c r="G9" s="467"/>
      <c r="H9" s="467"/>
      <c r="I9" s="467"/>
      <c r="J9" s="467"/>
      <c r="K9" s="467"/>
      <c r="L9" s="467"/>
      <c r="M9" s="467"/>
      <c r="N9" s="467"/>
      <c r="O9" s="467"/>
      <c r="P9" s="467"/>
      <c r="Q9" s="467"/>
      <c r="R9" s="467"/>
      <c r="S9" s="467"/>
      <c r="T9" s="467"/>
      <c r="U9" s="467"/>
      <c r="V9" s="467"/>
      <c r="W9" s="467"/>
      <c r="X9" s="467"/>
      <c r="Y9" s="467"/>
      <c r="Z9" s="467"/>
      <c r="AA9" s="467"/>
      <c r="AB9" s="467"/>
      <c r="AC9" s="467"/>
      <c r="AD9" s="467"/>
      <c r="AE9" s="467"/>
      <c r="AF9" s="467"/>
      <c r="AG9" s="467"/>
      <c r="AH9" s="467"/>
      <c r="AI9" s="157"/>
      <c r="AJ9" s="1"/>
    </row>
    <row r="10" spans="1:36" x14ac:dyDescent="0.35">
      <c r="A10" s="157"/>
      <c r="B10" s="157"/>
      <c r="C10" s="467" t="s">
        <v>86</v>
      </c>
      <c r="D10" s="467"/>
      <c r="E10" s="467"/>
      <c r="F10" s="467"/>
      <c r="G10" s="467"/>
      <c r="H10" s="467"/>
      <c r="I10" s="467"/>
      <c r="J10" s="467"/>
      <c r="K10" s="467"/>
      <c r="L10" s="467"/>
      <c r="M10" s="467"/>
      <c r="N10" s="467"/>
      <c r="O10" s="467"/>
      <c r="P10" s="467"/>
      <c r="Q10" s="467"/>
      <c r="R10" s="467"/>
      <c r="S10" s="467"/>
      <c r="T10" s="467"/>
      <c r="U10" s="467"/>
      <c r="V10" s="467"/>
      <c r="W10" s="467"/>
      <c r="X10" s="467"/>
      <c r="Y10" s="467"/>
      <c r="Z10" s="467"/>
      <c r="AA10" s="467"/>
      <c r="AB10" s="467"/>
      <c r="AC10" s="467"/>
      <c r="AD10" s="467"/>
      <c r="AE10" s="467"/>
      <c r="AF10" s="467"/>
      <c r="AG10" s="467"/>
      <c r="AH10" s="467"/>
      <c r="AI10" s="157"/>
    </row>
    <row r="11" spans="1:36" x14ac:dyDescent="0.35">
      <c r="A11" s="157"/>
      <c r="B11" s="157"/>
      <c r="C11" s="467" t="s">
        <v>87</v>
      </c>
      <c r="D11" s="467"/>
      <c r="E11" s="467"/>
      <c r="F11" s="467"/>
      <c r="G11" s="467"/>
      <c r="H11" s="467"/>
      <c r="I11" s="467"/>
      <c r="J11" s="467"/>
      <c r="K11" s="467"/>
      <c r="L11" s="467"/>
      <c r="M11" s="467"/>
      <c r="N11" s="467"/>
      <c r="O11" s="467"/>
      <c r="P11" s="467"/>
      <c r="Q11" s="467"/>
      <c r="R11" s="467"/>
      <c r="S11" s="467"/>
      <c r="T11" s="467"/>
      <c r="U11" s="467"/>
      <c r="V11" s="467"/>
      <c r="W11" s="467"/>
      <c r="X11" s="467"/>
      <c r="Y11" s="467"/>
      <c r="Z11" s="467"/>
      <c r="AA11" s="467"/>
      <c r="AB11" s="467"/>
      <c r="AC11" s="467"/>
      <c r="AD11" s="467"/>
      <c r="AE11" s="467"/>
      <c r="AF11" s="467"/>
      <c r="AG11" s="467"/>
      <c r="AH11" s="467"/>
      <c r="AI11" s="157"/>
    </row>
    <row r="12" spans="1:36" s="15" customFormat="1" ht="30" customHeight="1" x14ac:dyDescent="0.35">
      <c r="A12" s="158"/>
      <c r="B12" s="158"/>
      <c r="C12" s="469" t="s">
        <v>88</v>
      </c>
      <c r="D12" s="469"/>
      <c r="E12" s="469"/>
      <c r="F12" s="469"/>
      <c r="G12" s="469"/>
      <c r="H12" s="469"/>
      <c r="I12" s="469"/>
      <c r="J12" s="469"/>
      <c r="K12" s="469"/>
      <c r="L12" s="469"/>
      <c r="M12" s="469"/>
      <c r="N12" s="469"/>
      <c r="O12" s="469"/>
      <c r="P12" s="469"/>
      <c r="Q12" s="469"/>
      <c r="R12" s="469"/>
      <c r="S12" s="469"/>
      <c r="T12" s="469"/>
      <c r="U12" s="469"/>
      <c r="V12" s="469"/>
      <c r="W12" s="469"/>
      <c r="X12" s="469"/>
      <c r="Y12" s="469"/>
      <c r="Z12" s="469"/>
      <c r="AA12" s="469"/>
      <c r="AB12" s="469"/>
      <c r="AC12" s="469"/>
      <c r="AD12" s="469"/>
      <c r="AE12" s="469"/>
      <c r="AF12" s="469"/>
      <c r="AG12" s="469"/>
      <c r="AH12" s="469"/>
      <c r="AI12" s="158"/>
      <c r="AJ12" s="1"/>
    </row>
    <row r="13" spans="1:36" ht="45.65" customHeight="1" x14ac:dyDescent="0.35">
      <c r="A13" s="158"/>
      <c r="B13" s="158"/>
      <c r="C13" s="469" t="s">
        <v>89</v>
      </c>
      <c r="D13" s="469"/>
      <c r="E13" s="469"/>
      <c r="F13" s="469"/>
      <c r="G13" s="469"/>
      <c r="H13" s="469"/>
      <c r="I13" s="469"/>
      <c r="J13" s="469"/>
      <c r="K13" s="469"/>
      <c r="L13" s="469"/>
      <c r="M13" s="469"/>
      <c r="N13" s="469"/>
      <c r="O13" s="469"/>
      <c r="P13" s="469"/>
      <c r="Q13" s="469"/>
      <c r="R13" s="469"/>
      <c r="S13" s="469"/>
      <c r="T13" s="469"/>
      <c r="U13" s="469"/>
      <c r="V13" s="469"/>
      <c r="W13" s="469"/>
      <c r="X13" s="469"/>
      <c r="Y13" s="469"/>
      <c r="Z13" s="469"/>
      <c r="AA13" s="469"/>
      <c r="AB13" s="469"/>
      <c r="AC13" s="469"/>
      <c r="AD13" s="469"/>
      <c r="AE13" s="469"/>
      <c r="AF13" s="469"/>
      <c r="AG13" s="469"/>
      <c r="AH13" s="469"/>
      <c r="AI13" s="158"/>
    </row>
    <row r="14" spans="1:36" s="15" customFormat="1" ht="30.75" customHeight="1" x14ac:dyDescent="0.35">
      <c r="A14" s="158"/>
      <c r="B14" s="158"/>
      <c r="C14" s="469" t="s">
        <v>90</v>
      </c>
      <c r="D14" s="469"/>
      <c r="E14" s="469"/>
      <c r="F14" s="469"/>
      <c r="G14" s="469"/>
      <c r="H14" s="469"/>
      <c r="I14" s="469"/>
      <c r="J14" s="469"/>
      <c r="K14" s="469"/>
      <c r="L14" s="469"/>
      <c r="M14" s="469"/>
      <c r="N14" s="469"/>
      <c r="O14" s="469"/>
      <c r="P14" s="469"/>
      <c r="Q14" s="469"/>
      <c r="R14" s="469"/>
      <c r="S14" s="469"/>
      <c r="T14" s="469"/>
      <c r="U14" s="469"/>
      <c r="V14" s="469"/>
      <c r="W14" s="469"/>
      <c r="X14" s="469"/>
      <c r="Y14" s="469"/>
      <c r="Z14" s="469"/>
      <c r="AA14" s="469"/>
      <c r="AB14" s="469"/>
      <c r="AC14" s="469"/>
      <c r="AD14" s="469"/>
      <c r="AE14" s="469"/>
      <c r="AF14" s="469"/>
      <c r="AG14" s="469"/>
      <c r="AH14" s="469"/>
      <c r="AI14" s="158"/>
      <c r="AJ14" s="1"/>
    </row>
    <row r="15" spans="1:36" s="15" customFormat="1" ht="15.5" x14ac:dyDescent="0.35">
      <c r="A15" s="149"/>
      <c r="B15" s="150"/>
      <c r="C15" s="150"/>
      <c r="D15" s="150"/>
      <c r="E15" s="150"/>
      <c r="F15" s="150"/>
      <c r="G15" s="150"/>
      <c r="H15" s="150"/>
      <c r="I15" s="150"/>
      <c r="J15" s="150"/>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
    </row>
    <row r="16" spans="1:36" s="15" customFormat="1" x14ac:dyDescent="0.35">
      <c r="A16" s="155"/>
      <c r="B16" s="466" t="s">
        <v>91</v>
      </c>
      <c r="C16" s="466"/>
      <c r="D16" s="466"/>
      <c r="E16" s="466"/>
      <c r="F16" s="466"/>
      <c r="G16" s="466"/>
      <c r="H16" s="466"/>
      <c r="I16" s="155"/>
      <c r="J16" s="155"/>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1"/>
    </row>
    <row r="17" spans="1:36" s="15" customFormat="1" ht="4.4000000000000004" customHeight="1" x14ac:dyDescent="0.35">
      <c r="A17" s="148"/>
      <c r="B17" s="148"/>
      <c r="C17" s="148"/>
      <c r="D17" s="148"/>
      <c r="E17" s="148"/>
      <c r="F17" s="148"/>
      <c r="G17" s="148"/>
      <c r="H17" s="148"/>
      <c r="I17" s="148"/>
      <c r="J17" s="148"/>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
    </row>
    <row r="18" spans="1:36" s="15" customFormat="1" x14ac:dyDescent="0.35">
      <c r="A18" s="156"/>
      <c r="B18" s="156" t="s">
        <v>84</v>
      </c>
      <c r="C18" s="156"/>
      <c r="D18" s="156"/>
      <c r="E18" s="156"/>
      <c r="F18" s="156"/>
      <c r="G18" s="156"/>
      <c r="H18" s="156"/>
      <c r="I18" s="156"/>
      <c r="J18" s="156"/>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
    </row>
    <row r="19" spans="1:36" ht="60.75" customHeight="1" x14ac:dyDescent="0.35">
      <c r="A19" s="154"/>
      <c r="B19" s="154"/>
      <c r="C19" s="468" t="s">
        <v>92</v>
      </c>
      <c r="D19" s="468"/>
      <c r="E19" s="468"/>
      <c r="F19" s="468"/>
      <c r="G19" s="468"/>
      <c r="H19" s="468"/>
      <c r="I19" s="468"/>
      <c r="J19" s="468"/>
      <c r="K19" s="468"/>
      <c r="L19" s="468"/>
      <c r="M19" s="468"/>
      <c r="N19" s="468"/>
      <c r="O19" s="468"/>
      <c r="P19" s="468"/>
      <c r="Q19" s="468"/>
      <c r="R19" s="468"/>
      <c r="S19" s="468"/>
      <c r="T19" s="468"/>
      <c r="U19" s="468"/>
      <c r="V19" s="468"/>
      <c r="W19" s="468"/>
      <c r="X19" s="468"/>
      <c r="Y19" s="468"/>
      <c r="Z19" s="468"/>
      <c r="AA19" s="468"/>
      <c r="AB19" s="468"/>
      <c r="AC19" s="468"/>
      <c r="AD19" s="468"/>
      <c r="AE19" s="468"/>
      <c r="AF19" s="468"/>
      <c r="AG19" s="468"/>
      <c r="AH19" s="468"/>
      <c r="AI19" s="154"/>
    </row>
    <row r="20" spans="1:36" s="15" customFormat="1" ht="30.75" customHeight="1" x14ac:dyDescent="0.35">
      <c r="A20" s="158"/>
      <c r="B20" s="158"/>
      <c r="C20" s="469" t="s">
        <v>93</v>
      </c>
      <c r="D20" s="469"/>
      <c r="E20" s="469"/>
      <c r="F20" s="469"/>
      <c r="G20" s="469"/>
      <c r="H20" s="469"/>
      <c r="I20" s="469"/>
      <c r="J20" s="469"/>
      <c r="K20" s="469"/>
      <c r="L20" s="469"/>
      <c r="M20" s="469"/>
      <c r="N20" s="469"/>
      <c r="O20" s="469"/>
      <c r="P20" s="469"/>
      <c r="Q20" s="469"/>
      <c r="R20" s="469"/>
      <c r="S20" s="469"/>
      <c r="T20" s="469"/>
      <c r="U20" s="469"/>
      <c r="V20" s="469"/>
      <c r="W20" s="469"/>
      <c r="X20" s="469"/>
      <c r="Y20" s="469"/>
      <c r="Z20" s="469"/>
      <c r="AA20" s="469"/>
      <c r="AB20" s="469"/>
      <c r="AC20" s="469"/>
      <c r="AD20" s="469"/>
      <c r="AE20" s="469"/>
      <c r="AF20" s="469"/>
      <c r="AG20" s="469"/>
      <c r="AH20" s="469"/>
      <c r="AI20" s="158"/>
      <c r="AJ20" s="1"/>
    </row>
    <row r="21" spans="1:36" s="15" customFormat="1" ht="15.5" x14ac:dyDescent="0.35">
      <c r="A21" s="149"/>
      <c r="B21" s="150"/>
      <c r="C21" s="150"/>
      <c r="D21" s="150"/>
      <c r="E21" s="150"/>
      <c r="F21" s="150"/>
      <c r="G21" s="150"/>
      <c r="H21" s="150"/>
      <c r="I21" s="150"/>
      <c r="J21" s="150"/>
      <c r="K21" s="107"/>
      <c r="L21" s="107"/>
      <c r="M21" s="107"/>
      <c r="N21" s="107"/>
      <c r="O21" s="107"/>
      <c r="P21" s="107"/>
      <c r="Q21" s="107"/>
      <c r="R21" s="107"/>
      <c r="S21" s="107"/>
      <c r="T21" s="107"/>
      <c r="U21" s="107"/>
      <c r="V21" s="107"/>
      <c r="W21" s="107"/>
      <c r="X21" s="107"/>
      <c r="Y21" s="107"/>
      <c r="Z21" s="107"/>
      <c r="AA21" s="107"/>
      <c r="AB21" s="107"/>
      <c r="AC21" s="107"/>
      <c r="AD21" s="107"/>
      <c r="AE21" s="107"/>
      <c r="AF21" s="107"/>
      <c r="AG21" s="107"/>
      <c r="AH21" s="107"/>
      <c r="AI21" s="107"/>
      <c r="AJ21" s="1"/>
    </row>
    <row r="22" spans="1:36" s="15" customFormat="1" ht="15.5" x14ac:dyDescent="0.35">
      <c r="A22" s="159"/>
      <c r="B22" s="466" t="s">
        <v>94</v>
      </c>
      <c r="C22" s="466"/>
      <c r="D22" s="466"/>
      <c r="E22" s="466"/>
      <c r="F22" s="466"/>
      <c r="G22" s="466"/>
      <c r="H22" s="466"/>
      <c r="I22" s="466"/>
      <c r="J22" s="466"/>
      <c r="K22" s="466"/>
      <c r="L22" s="466"/>
      <c r="M22" s="107"/>
      <c r="N22" s="107"/>
      <c r="O22" s="107"/>
      <c r="P22" s="107"/>
      <c r="Q22" s="107"/>
      <c r="R22" s="107"/>
      <c r="S22" s="107"/>
      <c r="T22" s="107"/>
      <c r="U22" s="107"/>
      <c r="V22" s="107"/>
      <c r="W22" s="107"/>
      <c r="X22" s="107"/>
      <c r="Y22" s="107"/>
      <c r="Z22" s="107"/>
      <c r="AA22" s="107"/>
      <c r="AB22" s="107"/>
      <c r="AC22" s="107"/>
      <c r="AD22" s="107"/>
      <c r="AE22" s="107"/>
      <c r="AF22" s="107"/>
      <c r="AG22" s="107"/>
      <c r="AH22" s="107"/>
      <c r="AI22" s="107"/>
      <c r="AJ22" s="1"/>
    </row>
    <row r="23" spans="1:36" s="15" customFormat="1" ht="4.4000000000000004" customHeight="1" x14ac:dyDescent="0.35">
      <c r="A23" s="148"/>
      <c r="B23" s="148"/>
      <c r="C23" s="148"/>
      <c r="D23" s="148"/>
      <c r="E23" s="148"/>
      <c r="F23" s="148"/>
      <c r="G23" s="148"/>
      <c r="H23" s="148"/>
      <c r="I23" s="148"/>
      <c r="J23" s="148"/>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J23" s="1"/>
    </row>
    <row r="24" spans="1:36" s="15" customFormat="1" ht="15.5" x14ac:dyDescent="0.35">
      <c r="A24" s="160"/>
      <c r="B24" s="465" t="s">
        <v>84</v>
      </c>
      <c r="C24" s="465"/>
      <c r="D24" s="465"/>
      <c r="E24" s="465"/>
      <c r="F24" s="465"/>
      <c r="G24" s="465"/>
      <c r="H24" s="465"/>
      <c r="I24" s="465"/>
      <c r="J24" s="465"/>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J24" s="1"/>
    </row>
    <row r="25" spans="1:36" s="15" customFormat="1" ht="15" customHeight="1" x14ac:dyDescent="0.35">
      <c r="A25" s="158"/>
      <c r="B25" s="161"/>
      <c r="C25" s="469" t="s">
        <v>95</v>
      </c>
      <c r="D25" s="469"/>
      <c r="E25" s="469"/>
      <c r="F25" s="469"/>
      <c r="G25" s="469"/>
      <c r="H25" s="469"/>
      <c r="I25" s="469"/>
      <c r="J25" s="469"/>
      <c r="K25" s="469"/>
      <c r="L25" s="469"/>
      <c r="M25" s="469"/>
      <c r="N25" s="469"/>
      <c r="O25" s="469"/>
      <c r="P25" s="469"/>
      <c r="Q25" s="469"/>
      <c r="R25" s="469"/>
      <c r="S25" s="469"/>
      <c r="T25" s="469"/>
      <c r="U25" s="469"/>
      <c r="V25" s="469"/>
      <c r="W25" s="469"/>
      <c r="X25" s="469"/>
      <c r="Y25" s="469"/>
      <c r="Z25" s="469"/>
      <c r="AA25" s="469"/>
      <c r="AB25" s="469"/>
      <c r="AC25" s="469"/>
      <c r="AD25" s="469"/>
      <c r="AE25" s="469"/>
      <c r="AF25" s="469"/>
      <c r="AG25" s="469"/>
      <c r="AH25" s="469"/>
      <c r="AI25" s="107"/>
      <c r="AJ25" s="1"/>
    </row>
    <row r="26" spans="1:36" s="15" customFormat="1" ht="45.75" customHeight="1" x14ac:dyDescent="0.35">
      <c r="A26" s="158"/>
      <c r="B26" s="161"/>
      <c r="C26" s="469" t="s">
        <v>96</v>
      </c>
      <c r="D26" s="469"/>
      <c r="E26" s="469"/>
      <c r="F26" s="469"/>
      <c r="G26" s="469"/>
      <c r="H26" s="469"/>
      <c r="I26" s="469"/>
      <c r="J26" s="469"/>
      <c r="K26" s="469"/>
      <c r="L26" s="469"/>
      <c r="M26" s="469"/>
      <c r="N26" s="469"/>
      <c r="O26" s="469"/>
      <c r="P26" s="469"/>
      <c r="Q26" s="469"/>
      <c r="R26" s="469"/>
      <c r="S26" s="469"/>
      <c r="T26" s="469"/>
      <c r="U26" s="469"/>
      <c r="V26" s="469"/>
      <c r="W26" s="469"/>
      <c r="X26" s="469"/>
      <c r="Y26" s="469"/>
      <c r="Z26" s="469"/>
      <c r="AA26" s="469"/>
      <c r="AB26" s="469"/>
      <c r="AC26" s="469"/>
      <c r="AD26" s="469"/>
      <c r="AE26" s="469"/>
      <c r="AF26" s="469"/>
      <c r="AG26" s="469"/>
      <c r="AH26" s="469"/>
      <c r="AI26" s="107"/>
      <c r="AJ26" s="1"/>
    </row>
    <row r="27" spans="1:36" ht="15" customHeight="1" x14ac:dyDescent="0.35">
      <c r="A27" s="158"/>
      <c r="B27" s="161"/>
      <c r="C27" s="469" t="s">
        <v>97</v>
      </c>
      <c r="D27" s="469"/>
      <c r="E27" s="469"/>
      <c r="F27" s="469"/>
      <c r="G27" s="469"/>
      <c r="H27" s="469"/>
      <c r="I27" s="469"/>
      <c r="J27" s="469"/>
      <c r="K27" s="469"/>
      <c r="L27" s="469"/>
      <c r="M27" s="469"/>
      <c r="N27" s="469"/>
      <c r="O27" s="469"/>
      <c r="P27" s="469"/>
      <c r="Q27" s="469"/>
      <c r="R27" s="469"/>
      <c r="S27" s="469"/>
      <c r="T27" s="469"/>
      <c r="U27" s="469"/>
      <c r="V27" s="469"/>
      <c r="W27" s="469"/>
      <c r="X27" s="469"/>
      <c r="Y27" s="469"/>
      <c r="Z27" s="469"/>
      <c r="AA27" s="469"/>
      <c r="AB27" s="469"/>
      <c r="AC27" s="469"/>
      <c r="AD27" s="469"/>
      <c r="AE27" s="469"/>
      <c r="AF27" s="469"/>
      <c r="AG27" s="469"/>
      <c r="AH27" s="469"/>
      <c r="AI27" s="107"/>
    </row>
    <row r="28" spans="1:36" s="15" customFormat="1" ht="15.5" x14ac:dyDescent="0.35">
      <c r="A28" s="149"/>
      <c r="B28" s="150"/>
      <c r="C28" s="150"/>
      <c r="D28" s="150"/>
      <c r="E28" s="150"/>
      <c r="F28" s="150"/>
      <c r="G28" s="150"/>
      <c r="H28" s="150"/>
      <c r="I28" s="150"/>
      <c r="J28" s="150"/>
      <c r="K28" s="107"/>
      <c r="L28" s="107"/>
      <c r="M28" s="107"/>
      <c r="N28" s="107"/>
      <c r="O28" s="107"/>
      <c r="P28" s="107"/>
      <c r="Q28" s="107"/>
      <c r="R28" s="107"/>
      <c r="S28" s="107"/>
      <c r="T28" s="107"/>
      <c r="U28" s="107"/>
      <c r="V28" s="107"/>
      <c r="W28" s="107"/>
      <c r="X28" s="107"/>
      <c r="Y28" s="107"/>
      <c r="Z28" s="107"/>
      <c r="AA28" s="107"/>
      <c r="AB28" s="107"/>
      <c r="AC28" s="107"/>
      <c r="AD28" s="107"/>
      <c r="AE28" s="107"/>
      <c r="AF28" s="107"/>
      <c r="AG28" s="107"/>
      <c r="AH28" s="107"/>
      <c r="AI28" s="107"/>
      <c r="AJ28" s="1"/>
    </row>
    <row r="29" spans="1:36" s="15" customFormat="1" ht="15.5" x14ac:dyDescent="0.35">
      <c r="A29" s="159"/>
      <c r="B29" s="466" t="s">
        <v>98</v>
      </c>
      <c r="C29" s="466"/>
      <c r="D29" s="466"/>
      <c r="E29" s="466"/>
      <c r="F29" s="159"/>
      <c r="G29" s="159"/>
      <c r="H29" s="159"/>
      <c r="I29" s="159"/>
      <c r="J29" s="159"/>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
    </row>
    <row r="30" spans="1:36" s="15" customFormat="1" ht="4.4000000000000004" customHeight="1" x14ac:dyDescent="0.35">
      <c r="A30" s="148"/>
      <c r="B30" s="148"/>
      <c r="C30" s="148"/>
      <c r="D30" s="148"/>
      <c r="E30" s="148"/>
      <c r="F30" s="148"/>
      <c r="G30" s="148"/>
      <c r="H30" s="148"/>
      <c r="I30" s="148"/>
      <c r="J30" s="148"/>
      <c r="K30" s="107"/>
      <c r="L30" s="107"/>
      <c r="M30" s="107"/>
      <c r="N30" s="107"/>
      <c r="O30" s="107"/>
      <c r="P30" s="107"/>
      <c r="Q30" s="107"/>
      <c r="R30" s="107"/>
      <c r="S30" s="107"/>
      <c r="T30" s="107"/>
      <c r="U30" s="107"/>
      <c r="V30" s="107"/>
      <c r="W30" s="107"/>
      <c r="X30" s="107"/>
      <c r="Y30" s="107"/>
      <c r="Z30" s="107"/>
      <c r="AA30" s="107"/>
      <c r="AB30" s="107"/>
      <c r="AC30" s="107"/>
      <c r="AD30" s="107"/>
      <c r="AE30" s="107"/>
      <c r="AF30" s="107"/>
      <c r="AG30" s="107"/>
      <c r="AH30" s="107"/>
      <c r="AI30" s="107"/>
      <c r="AJ30" s="1"/>
    </row>
    <row r="31" spans="1:36" s="15" customFormat="1" ht="15.5" x14ac:dyDescent="0.35">
      <c r="A31" s="160"/>
      <c r="B31" s="465" t="s">
        <v>84</v>
      </c>
      <c r="C31" s="465"/>
      <c r="D31" s="465"/>
      <c r="E31" s="465"/>
      <c r="F31" s="465"/>
      <c r="G31" s="465"/>
      <c r="H31" s="465"/>
      <c r="I31" s="465"/>
      <c r="J31" s="465"/>
      <c r="K31" s="151"/>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
    </row>
    <row r="32" spans="1:36" ht="15" customHeight="1" x14ac:dyDescent="0.35">
      <c r="A32" s="152"/>
      <c r="B32" s="153"/>
      <c r="C32" s="469" t="s">
        <v>99</v>
      </c>
      <c r="D32" s="469"/>
      <c r="E32" s="469"/>
      <c r="F32" s="469"/>
      <c r="G32" s="469"/>
      <c r="H32" s="469"/>
      <c r="I32" s="469"/>
      <c r="J32" s="469"/>
      <c r="K32" s="469"/>
      <c r="L32" s="469"/>
      <c r="M32" s="469"/>
      <c r="N32" s="469"/>
      <c r="O32" s="469"/>
      <c r="P32" s="469"/>
      <c r="Q32" s="469"/>
      <c r="R32" s="469"/>
      <c r="S32" s="469"/>
      <c r="T32" s="469"/>
      <c r="U32" s="469"/>
      <c r="V32" s="469"/>
      <c r="W32" s="469"/>
      <c r="X32" s="469"/>
      <c r="Y32" s="469"/>
      <c r="Z32" s="469"/>
      <c r="AA32" s="469"/>
      <c r="AB32" s="469"/>
      <c r="AC32" s="469"/>
      <c r="AD32" s="469"/>
      <c r="AE32" s="469"/>
      <c r="AF32" s="469"/>
      <c r="AG32" s="469"/>
      <c r="AH32" s="469"/>
      <c r="AI32" s="107"/>
    </row>
    <row r="33" spans="1:36" ht="15" customHeight="1" x14ac:dyDescent="0.35">
      <c r="A33" s="158"/>
      <c r="B33" s="161"/>
      <c r="C33" s="469" t="s">
        <v>100</v>
      </c>
      <c r="D33" s="469"/>
      <c r="E33" s="469"/>
      <c r="F33" s="469"/>
      <c r="G33" s="469"/>
      <c r="H33" s="469"/>
      <c r="I33" s="469"/>
      <c r="J33" s="469"/>
      <c r="K33" s="469"/>
      <c r="L33" s="469"/>
      <c r="M33" s="469"/>
      <c r="N33" s="469"/>
      <c r="O33" s="469"/>
      <c r="P33" s="469"/>
      <c r="Q33" s="469"/>
      <c r="R33" s="469"/>
      <c r="S33" s="469"/>
      <c r="T33" s="469"/>
      <c r="U33" s="469"/>
      <c r="V33" s="469"/>
      <c r="W33" s="469"/>
      <c r="X33" s="469"/>
      <c r="Y33" s="469"/>
      <c r="Z33" s="469"/>
      <c r="AA33" s="469"/>
      <c r="AB33" s="469"/>
      <c r="AC33" s="469"/>
      <c r="AD33" s="469"/>
      <c r="AE33" s="469"/>
      <c r="AF33" s="469"/>
      <c r="AG33" s="469"/>
      <c r="AH33" s="469"/>
      <c r="AI33" s="107"/>
    </row>
    <row r="34" spans="1:36" ht="15" customHeight="1" x14ac:dyDescent="0.35">
      <c r="A34" s="158"/>
      <c r="B34" s="161"/>
      <c r="C34" s="469" t="s">
        <v>101</v>
      </c>
      <c r="D34" s="469"/>
      <c r="E34" s="469"/>
      <c r="F34" s="469"/>
      <c r="G34" s="469"/>
      <c r="H34" s="469"/>
      <c r="I34" s="469"/>
      <c r="J34" s="469"/>
      <c r="K34" s="469"/>
      <c r="L34" s="469"/>
      <c r="M34" s="469"/>
      <c r="N34" s="469"/>
      <c r="O34" s="469"/>
      <c r="P34" s="469"/>
      <c r="Q34" s="469"/>
      <c r="R34" s="469"/>
      <c r="S34" s="469"/>
      <c r="T34" s="469"/>
      <c r="U34" s="469"/>
      <c r="V34" s="469"/>
      <c r="W34" s="469"/>
      <c r="X34" s="469"/>
      <c r="Y34" s="469"/>
      <c r="Z34" s="469"/>
      <c r="AA34" s="469"/>
      <c r="AB34" s="469"/>
      <c r="AC34" s="469"/>
      <c r="AD34" s="469"/>
      <c r="AE34" s="469"/>
      <c r="AF34" s="469"/>
      <c r="AG34" s="469"/>
      <c r="AH34" s="469"/>
      <c r="AI34" s="107"/>
    </row>
    <row r="35" spans="1:36" ht="15" customHeight="1" x14ac:dyDescent="0.35">
      <c r="A35" s="158"/>
      <c r="B35" s="161"/>
      <c r="C35" s="469" t="s">
        <v>102</v>
      </c>
      <c r="D35" s="469"/>
      <c r="E35" s="469"/>
      <c r="F35" s="469"/>
      <c r="G35" s="469"/>
      <c r="H35" s="469"/>
      <c r="I35" s="469"/>
      <c r="J35" s="469"/>
      <c r="K35" s="469"/>
      <c r="L35" s="469"/>
      <c r="M35" s="469"/>
      <c r="N35" s="469"/>
      <c r="O35" s="469"/>
      <c r="P35" s="469"/>
      <c r="Q35" s="469"/>
      <c r="R35" s="469"/>
      <c r="S35" s="469"/>
      <c r="T35" s="469"/>
      <c r="U35" s="469"/>
      <c r="V35" s="469"/>
      <c r="W35" s="469"/>
      <c r="X35" s="469"/>
      <c r="Y35" s="469"/>
      <c r="Z35" s="469"/>
      <c r="AA35" s="469"/>
      <c r="AB35" s="469"/>
      <c r="AC35" s="469"/>
      <c r="AD35" s="469"/>
      <c r="AE35" s="469"/>
      <c r="AF35" s="469"/>
      <c r="AG35" s="469"/>
      <c r="AH35" s="469"/>
      <c r="AI35" s="107"/>
    </row>
    <row r="36" spans="1:36" ht="15" customHeight="1" x14ac:dyDescent="0.35">
      <c r="A36" s="158"/>
      <c r="B36" s="161"/>
      <c r="C36" s="469" t="s">
        <v>103</v>
      </c>
      <c r="D36" s="469"/>
      <c r="E36" s="469"/>
      <c r="F36" s="469"/>
      <c r="G36" s="469"/>
      <c r="H36" s="469"/>
      <c r="I36" s="469"/>
      <c r="J36" s="469"/>
      <c r="K36" s="469"/>
      <c r="L36" s="469"/>
      <c r="M36" s="469"/>
      <c r="N36" s="469"/>
      <c r="O36" s="469"/>
      <c r="P36" s="469"/>
      <c r="Q36" s="469"/>
      <c r="R36" s="469"/>
      <c r="S36" s="469"/>
      <c r="T36" s="469"/>
      <c r="U36" s="469"/>
      <c r="V36" s="469"/>
      <c r="W36" s="469"/>
      <c r="X36" s="469"/>
      <c r="Y36" s="469"/>
      <c r="Z36" s="469"/>
      <c r="AA36" s="469"/>
      <c r="AB36" s="469"/>
      <c r="AC36" s="469"/>
      <c r="AD36" s="469"/>
      <c r="AE36" s="469"/>
      <c r="AF36" s="469"/>
      <c r="AG36" s="469"/>
      <c r="AH36" s="469"/>
      <c r="AI36" s="107"/>
    </row>
    <row r="37" spans="1:36" s="15" customFormat="1" x14ac:dyDescent="0.35">
      <c r="A37" s="162"/>
      <c r="B37" s="163"/>
      <c r="C37" s="163"/>
      <c r="D37" s="163"/>
      <c r="E37" s="163"/>
      <c r="F37" s="163"/>
      <c r="G37" s="163"/>
      <c r="H37" s="163"/>
      <c r="I37" s="163"/>
      <c r="J37" s="163"/>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
    </row>
    <row r="38" spans="1:36" ht="30.75" customHeight="1" x14ac:dyDescent="0.35">
      <c r="A38" s="161"/>
      <c r="B38" s="463" t="s">
        <v>104</v>
      </c>
      <c r="C38" s="463"/>
      <c r="D38" s="463"/>
      <c r="E38" s="463"/>
      <c r="F38" s="463"/>
      <c r="G38" s="463"/>
      <c r="H38" s="463"/>
      <c r="I38" s="463"/>
      <c r="J38" s="463"/>
      <c r="K38" s="463"/>
      <c r="L38" s="463"/>
      <c r="M38" s="463"/>
      <c r="N38" s="463"/>
      <c r="O38" s="463"/>
      <c r="P38" s="463"/>
      <c r="Q38" s="463"/>
      <c r="R38" s="463"/>
      <c r="S38" s="463"/>
      <c r="T38" s="463"/>
      <c r="U38" s="463"/>
      <c r="V38" s="463"/>
      <c r="W38" s="463"/>
      <c r="X38" s="463"/>
      <c r="Y38" s="463"/>
      <c r="Z38" s="463"/>
      <c r="AA38" s="463"/>
      <c r="AB38" s="463"/>
      <c r="AC38" s="463"/>
      <c r="AD38" s="463"/>
      <c r="AE38" s="463"/>
      <c r="AF38" s="463"/>
      <c r="AG38" s="463"/>
      <c r="AH38" s="463"/>
      <c r="AI38" s="107"/>
    </row>
    <row r="39" spans="1:36" ht="15" thickBot="1" x14ac:dyDescent="0.4">
      <c r="A39" s="151"/>
      <c r="B39" s="151"/>
      <c r="C39" s="151"/>
      <c r="D39" s="151"/>
      <c r="E39" s="151"/>
      <c r="F39" s="151"/>
      <c r="G39" s="151"/>
      <c r="H39" s="151"/>
      <c r="I39" s="151"/>
      <c r="J39" s="151"/>
      <c r="K39" s="107"/>
      <c r="L39" s="107"/>
      <c r="M39" s="107"/>
      <c r="N39" s="107"/>
      <c r="O39" s="107"/>
      <c r="P39" s="107"/>
      <c r="Q39" s="107"/>
      <c r="R39" s="107"/>
      <c r="S39" s="107"/>
      <c r="T39" s="107"/>
      <c r="U39" s="107"/>
      <c r="V39" s="107"/>
      <c r="W39" s="107"/>
      <c r="X39" s="107"/>
      <c r="Y39" s="107"/>
      <c r="Z39" s="107"/>
      <c r="AA39" s="107"/>
      <c r="AB39" s="107"/>
      <c r="AC39" s="107"/>
      <c r="AD39" s="107"/>
      <c r="AE39" s="107"/>
      <c r="AF39" s="107"/>
      <c r="AG39" s="107"/>
      <c r="AH39" s="107"/>
      <c r="AI39" s="107"/>
    </row>
    <row r="40" spans="1:36" ht="27.75" customHeight="1" thickBot="1" x14ac:dyDescent="0.4">
      <c r="A40" s="156"/>
      <c r="B40" s="464" t="s">
        <v>105</v>
      </c>
      <c r="C40" s="465"/>
      <c r="D40" s="465"/>
      <c r="E40" s="465"/>
      <c r="F40" s="465"/>
      <c r="G40" s="465"/>
      <c r="H40" s="465"/>
      <c r="I40" s="465"/>
      <c r="J40" s="465"/>
      <c r="K40" s="465"/>
      <c r="L40" s="465"/>
      <c r="M40" s="465"/>
      <c r="N40" s="465"/>
      <c r="O40" s="465"/>
      <c r="P40" s="465"/>
      <c r="Q40" s="465"/>
      <c r="R40" s="465"/>
      <c r="S40" s="465"/>
      <c r="T40" s="465"/>
      <c r="U40" s="460"/>
      <c r="V40" s="461"/>
      <c r="W40" s="461"/>
      <c r="X40" s="461"/>
      <c r="Y40" s="461"/>
      <c r="Z40" s="461"/>
      <c r="AA40" s="461"/>
      <c r="AB40" s="461"/>
      <c r="AC40" s="461"/>
      <c r="AD40" s="461"/>
      <c r="AE40" s="461"/>
      <c r="AF40" s="461"/>
      <c r="AG40" s="461"/>
      <c r="AH40" s="462"/>
      <c r="AI40" s="107"/>
    </row>
    <row r="41" spans="1:36" s="15" customFormat="1" ht="4.4000000000000004" customHeight="1" thickBot="1" x14ac:dyDescent="0.4">
      <c r="A41" s="156"/>
      <c r="B41" s="72"/>
      <c r="C41" s="72"/>
      <c r="D41" s="72"/>
      <c r="E41" s="72"/>
      <c r="F41" s="72"/>
      <c r="G41" s="72"/>
      <c r="H41" s="72"/>
      <c r="I41" s="72"/>
      <c r="J41" s="72"/>
      <c r="K41" s="72"/>
      <c r="L41" s="72"/>
      <c r="M41" s="72"/>
      <c r="N41" s="72"/>
      <c r="O41" s="72"/>
      <c r="P41" s="72"/>
      <c r="Q41" s="72"/>
      <c r="R41" s="72"/>
      <c r="S41" s="72"/>
      <c r="T41" s="72"/>
      <c r="U41" s="107"/>
      <c r="V41" s="107"/>
      <c r="W41" s="107"/>
      <c r="X41" s="107"/>
      <c r="Y41" s="107"/>
      <c r="Z41" s="107"/>
      <c r="AA41" s="107"/>
      <c r="AB41" s="107"/>
      <c r="AC41" s="107"/>
      <c r="AD41" s="107"/>
      <c r="AE41" s="107"/>
      <c r="AF41" s="107"/>
      <c r="AG41" s="107"/>
      <c r="AH41" s="107"/>
      <c r="AI41" s="107"/>
      <c r="AJ41" s="1"/>
    </row>
    <row r="42" spans="1:36" ht="15" thickBot="1" x14ac:dyDescent="0.4">
      <c r="A42" s="156"/>
      <c r="B42" s="465" t="s">
        <v>3</v>
      </c>
      <c r="C42" s="465"/>
      <c r="D42" s="465"/>
      <c r="E42" s="465"/>
      <c r="F42" s="465"/>
      <c r="G42" s="465"/>
      <c r="H42" s="465"/>
      <c r="I42" s="465"/>
      <c r="J42" s="465"/>
      <c r="K42" s="465"/>
      <c r="L42" s="465"/>
      <c r="M42" s="465"/>
      <c r="N42" s="465"/>
      <c r="O42" s="465"/>
      <c r="P42" s="465"/>
      <c r="Q42" s="465"/>
      <c r="R42" s="465"/>
      <c r="S42" s="465"/>
      <c r="T42" s="465"/>
      <c r="U42" s="460"/>
      <c r="V42" s="461"/>
      <c r="W42" s="461"/>
      <c r="X42" s="461"/>
      <c r="Y42" s="461"/>
      <c r="Z42" s="461"/>
      <c r="AA42" s="461"/>
      <c r="AB42" s="461"/>
      <c r="AC42" s="461"/>
      <c r="AD42" s="461"/>
      <c r="AE42" s="461"/>
      <c r="AF42" s="461"/>
      <c r="AG42" s="461"/>
      <c r="AH42" s="462"/>
      <c r="AI42" s="107"/>
    </row>
    <row r="43" spans="1:36" s="15" customFormat="1" ht="4.4000000000000004" customHeight="1" x14ac:dyDescent="0.35">
      <c r="A43" s="161"/>
      <c r="B43" s="164"/>
      <c r="C43" s="164"/>
      <c r="D43" s="164"/>
      <c r="E43" s="164"/>
      <c r="F43" s="164"/>
      <c r="G43" s="164"/>
      <c r="H43" s="164"/>
      <c r="I43" s="164"/>
      <c r="J43" s="164"/>
      <c r="K43" s="164"/>
      <c r="L43" s="164"/>
      <c r="M43" s="164"/>
      <c r="N43" s="164"/>
      <c r="O43" s="164"/>
      <c r="P43" s="164"/>
      <c r="Q43" s="164"/>
      <c r="R43" s="164"/>
      <c r="S43" s="164"/>
      <c r="T43" s="164"/>
      <c r="U43" s="164"/>
      <c r="V43" s="164"/>
      <c r="W43" s="164"/>
      <c r="X43" s="164"/>
      <c r="Y43" s="164"/>
      <c r="Z43" s="164"/>
      <c r="AA43" s="164"/>
      <c r="AB43" s="164"/>
      <c r="AC43" s="164"/>
      <c r="AD43" s="164"/>
      <c r="AE43" s="164"/>
      <c r="AF43" s="164"/>
      <c r="AG43" s="164"/>
      <c r="AH43" s="164"/>
      <c r="AI43" s="107"/>
      <c r="AJ43" s="1"/>
    </row>
    <row r="44" spans="1:36" s="15" customFormat="1" ht="6" customHeight="1" x14ac:dyDescent="0.35">
      <c r="A44" s="161"/>
      <c r="B44" s="164"/>
      <c r="C44" s="164"/>
      <c r="D44" s="164"/>
      <c r="E44" s="164"/>
      <c r="F44" s="164"/>
      <c r="G44" s="164"/>
      <c r="H44" s="164"/>
      <c r="I44" s="164"/>
      <c r="J44" s="164"/>
      <c r="K44" s="164"/>
      <c r="L44" s="164"/>
      <c r="M44" s="164"/>
      <c r="N44" s="164"/>
      <c r="O44" s="164"/>
      <c r="P44" s="164"/>
      <c r="Q44" s="164"/>
      <c r="R44" s="164"/>
      <c r="S44" s="164"/>
      <c r="T44" s="164"/>
      <c r="U44" s="164"/>
      <c r="V44" s="164"/>
      <c r="W44" s="164"/>
      <c r="X44" s="164"/>
      <c r="Y44" s="164"/>
      <c r="Z44" s="164"/>
      <c r="AA44" s="164"/>
      <c r="AB44" s="164"/>
      <c r="AC44" s="164"/>
      <c r="AD44" s="164"/>
      <c r="AE44" s="164"/>
      <c r="AF44" s="164"/>
      <c r="AG44" s="164"/>
      <c r="AH44" s="164"/>
      <c r="AI44" s="107"/>
      <c r="AJ44" s="1"/>
    </row>
    <row r="45" spans="1:36" ht="15" customHeight="1" x14ac:dyDescent="0.35">
      <c r="A45" s="161"/>
      <c r="B45" s="463" t="s">
        <v>106</v>
      </c>
      <c r="C45" s="463"/>
      <c r="D45" s="463"/>
      <c r="E45" s="463"/>
      <c r="F45" s="463"/>
      <c r="G45" s="463"/>
      <c r="H45" s="463"/>
      <c r="I45" s="463"/>
      <c r="J45" s="463"/>
      <c r="K45" s="463"/>
      <c r="L45" s="463"/>
      <c r="M45" s="463"/>
      <c r="N45" s="463"/>
      <c r="O45" s="463"/>
      <c r="P45" s="463"/>
      <c r="Q45" s="463"/>
      <c r="R45" s="463"/>
      <c r="S45" s="463"/>
      <c r="T45" s="463"/>
      <c r="U45" s="463"/>
      <c r="V45" s="463"/>
      <c r="W45" s="463"/>
      <c r="X45" s="463"/>
      <c r="Y45" s="463"/>
      <c r="Z45" s="463"/>
      <c r="AA45" s="463"/>
      <c r="AB45" s="463"/>
      <c r="AC45" s="463"/>
      <c r="AD45" s="463"/>
      <c r="AE45" s="463"/>
      <c r="AF45" s="463"/>
      <c r="AG45" s="463"/>
      <c r="AH45" s="463"/>
      <c r="AI45" s="107"/>
    </row>
    <row r="46" spans="1:36" ht="15" customHeight="1" x14ac:dyDescent="0.35">
      <c r="A46" s="161"/>
      <c r="B46" s="463"/>
      <c r="C46" s="463"/>
      <c r="D46" s="463"/>
      <c r="E46" s="463"/>
      <c r="F46" s="463"/>
      <c r="G46" s="463"/>
      <c r="H46" s="463"/>
      <c r="I46" s="463"/>
      <c r="J46" s="463"/>
      <c r="K46" s="463"/>
      <c r="L46" s="463"/>
      <c r="M46" s="463"/>
      <c r="N46" s="463"/>
      <c r="O46" s="463"/>
      <c r="P46" s="463"/>
      <c r="Q46" s="463"/>
      <c r="R46" s="463"/>
      <c r="S46" s="463"/>
      <c r="T46" s="463"/>
      <c r="U46" s="463"/>
      <c r="V46" s="463"/>
      <c r="W46" s="463"/>
      <c r="X46" s="463"/>
      <c r="Y46" s="463"/>
      <c r="Z46" s="463"/>
      <c r="AA46" s="463"/>
      <c r="AB46" s="463"/>
      <c r="AC46" s="463"/>
      <c r="AD46" s="463"/>
      <c r="AE46" s="463"/>
      <c r="AF46" s="463"/>
      <c r="AG46" s="463"/>
      <c r="AH46" s="463"/>
      <c r="AI46" s="107"/>
    </row>
    <row r="47" spans="1:36" s="15" customFormat="1" ht="15" customHeight="1" x14ac:dyDescent="0.35">
      <c r="A47" s="161"/>
      <c r="B47" s="191"/>
      <c r="C47" s="191"/>
      <c r="D47" s="191"/>
      <c r="E47" s="191"/>
      <c r="F47" s="191"/>
      <c r="G47" s="191"/>
      <c r="H47" s="191"/>
      <c r="I47" s="191"/>
      <c r="J47" s="191"/>
      <c r="K47" s="191"/>
      <c r="L47" s="191"/>
      <c r="M47" s="191"/>
      <c r="N47" s="191"/>
      <c r="O47" s="191"/>
      <c r="P47" s="191"/>
      <c r="Q47" s="191"/>
      <c r="R47" s="191"/>
      <c r="S47" s="191"/>
      <c r="T47" s="191"/>
      <c r="U47" s="191"/>
      <c r="V47" s="191"/>
      <c r="W47" s="191"/>
      <c r="X47" s="191"/>
      <c r="Y47" s="191"/>
      <c r="Z47" s="191"/>
      <c r="AA47" s="191"/>
      <c r="AB47" s="191"/>
      <c r="AC47" s="191"/>
      <c r="AD47" s="191"/>
      <c r="AE47" s="191"/>
      <c r="AF47" s="191"/>
      <c r="AG47" s="191"/>
      <c r="AH47" s="191"/>
      <c r="AI47" s="107"/>
      <c r="AJ47" s="1"/>
    </row>
  </sheetData>
  <sheetProtection algorithmName="SHA-512" hashValue="ldjimfDqxNOzPkcvZRcsldDFS+16oXNjUFtTgFwZOsVW7IG+Q9Ju4gF9GDmDP61HGLV3aVudGmoNm11U2IczeQ==" saltValue="BkZ3r3TzVQ/lNPkyiCZLIw==" spinCount="100000" sheet="1" objects="1" scenarios="1" selectLockedCells="1"/>
  <mergeCells count="29">
    <mergeCell ref="C34:AH34"/>
    <mergeCell ref="C35:AH35"/>
    <mergeCell ref="C36:AH36"/>
    <mergeCell ref="B38:AH38"/>
    <mergeCell ref="C27:AH27"/>
    <mergeCell ref="B29:E29"/>
    <mergeCell ref="B31:J31"/>
    <mergeCell ref="C32:AH32"/>
    <mergeCell ref="C33:AH33"/>
    <mergeCell ref="C20:AH20"/>
    <mergeCell ref="B22:L22"/>
    <mergeCell ref="B24:J24"/>
    <mergeCell ref="C25:AH25"/>
    <mergeCell ref="C26:AH26"/>
    <mergeCell ref="B6:H6"/>
    <mergeCell ref="B8:J8"/>
    <mergeCell ref="C9:AH9"/>
    <mergeCell ref="C10:AH10"/>
    <mergeCell ref="C19:AH19"/>
    <mergeCell ref="C11:AH11"/>
    <mergeCell ref="C12:AH12"/>
    <mergeCell ref="C13:AH13"/>
    <mergeCell ref="C14:AH14"/>
    <mergeCell ref="B16:H16"/>
    <mergeCell ref="U40:AH40"/>
    <mergeCell ref="U42:AH42"/>
    <mergeCell ref="B45:AH46"/>
    <mergeCell ref="B40:T40"/>
    <mergeCell ref="B42:T42"/>
  </mergeCells>
  <printOptions horizontalCentered="1"/>
  <pageMargins left="0.23622047244094491" right="0.23622047244094491" top="0.39370078740157483" bottom="0.35433070866141736" header="0.11811023622047245" footer="0.31496062992125984"/>
  <pageSetup paperSize="9" fitToHeight="0" orientation="portrait" r:id="rId1"/>
  <headerFooter>
    <oddHeader>&amp;LP6/FDP/01&amp;RP6/01/02/02/IF-03-F</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4</xdr:col>
                    <xdr:colOff>44450</xdr:colOff>
                    <xdr:row>41</xdr:row>
                    <xdr:rowOff>177800</xdr:rowOff>
                  </from>
                  <to>
                    <xdr:col>6</xdr:col>
                    <xdr:colOff>25400</xdr:colOff>
                    <xdr:row>45</xdr:row>
                    <xdr:rowOff>152400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25"/>
  <sheetViews>
    <sheetView showGridLines="0" showRowColHeaders="0" zoomScaleNormal="100" workbookViewId="0">
      <selection activeCell="N24" sqref="N24:AI24"/>
    </sheetView>
  </sheetViews>
  <sheetFormatPr baseColWidth="10" defaultColWidth="11.54296875" defaultRowHeight="14.5" x14ac:dyDescent="0.35"/>
  <cols>
    <col min="1" max="1" width="3" style="314" customWidth="1"/>
    <col min="2" max="2" width="3.81640625" style="314" customWidth="1"/>
    <col min="3" max="8" width="11.54296875" style="314"/>
    <col min="9" max="9" width="6.81640625" style="314" customWidth="1"/>
    <col min="10" max="10" width="14.81640625" style="314" customWidth="1"/>
    <col min="11" max="11" width="3" style="314" customWidth="1"/>
    <col min="12" max="12" width="0.90625" style="315" customWidth="1"/>
    <col min="13" max="16384" width="11.54296875" style="314"/>
  </cols>
  <sheetData>
    <row r="1" spans="1:12" x14ac:dyDescent="0.35">
      <c r="A1" s="253"/>
      <c r="B1" s="253"/>
      <c r="C1" s="253"/>
      <c r="D1" s="253"/>
      <c r="E1" s="253"/>
      <c r="F1" s="253"/>
      <c r="G1" s="253"/>
      <c r="H1" s="253"/>
      <c r="I1" s="253"/>
      <c r="J1" s="253"/>
      <c r="K1" s="253"/>
      <c r="L1" s="309"/>
    </row>
    <row r="2" spans="1:12" x14ac:dyDescent="0.35">
      <c r="A2" s="253"/>
      <c r="B2" s="306" t="s">
        <v>0</v>
      </c>
      <c r="C2" s="253"/>
      <c r="D2" s="253"/>
      <c r="E2" s="253"/>
      <c r="F2" s="253"/>
      <c r="G2" s="253"/>
      <c r="H2" s="253"/>
      <c r="I2" s="253"/>
      <c r="J2" s="253"/>
      <c r="K2" s="253"/>
      <c r="L2" s="309"/>
    </row>
    <row r="3" spans="1:12" x14ac:dyDescent="0.35">
      <c r="A3" s="253"/>
      <c r="B3" s="253"/>
      <c r="C3" s="253"/>
      <c r="D3" s="253"/>
      <c r="E3" s="253"/>
      <c r="F3" s="253"/>
      <c r="G3" s="253"/>
      <c r="H3" s="253"/>
      <c r="I3" s="253"/>
      <c r="J3" s="253"/>
      <c r="K3" s="253"/>
      <c r="L3" s="309"/>
    </row>
    <row r="4" spans="1:12" ht="15" thickBot="1" x14ac:dyDescent="0.4">
      <c r="A4" s="253"/>
      <c r="B4" s="253"/>
      <c r="C4" s="253"/>
      <c r="D4" s="253"/>
      <c r="E4" s="253"/>
      <c r="F4" s="253"/>
      <c r="G4" s="253"/>
      <c r="H4" s="253"/>
      <c r="I4" s="253"/>
      <c r="J4" s="253"/>
      <c r="K4" s="253"/>
      <c r="L4" s="309"/>
    </row>
    <row r="5" spans="1:12" ht="30" customHeight="1" thickBot="1" x14ac:dyDescent="0.4">
      <c r="A5" s="253"/>
      <c r="B5" s="253"/>
      <c r="C5" s="253"/>
      <c r="D5" s="471" t="s">
        <v>1065</v>
      </c>
      <c r="E5" s="472"/>
      <c r="F5" s="472"/>
      <c r="G5" s="472"/>
      <c r="H5" s="473"/>
      <c r="I5" s="253"/>
      <c r="J5" s="253"/>
      <c r="K5" s="253"/>
      <c r="L5" s="309"/>
    </row>
    <row r="6" spans="1:12" x14ac:dyDescent="0.35">
      <c r="A6" s="253"/>
      <c r="B6" s="253"/>
      <c r="C6" s="253"/>
      <c r="D6" s="253"/>
      <c r="E6" s="253"/>
      <c r="F6" s="253"/>
      <c r="G6" s="253"/>
      <c r="H6" s="253"/>
      <c r="I6" s="253"/>
      <c r="J6" s="253"/>
      <c r="K6" s="253"/>
      <c r="L6" s="309"/>
    </row>
    <row r="7" spans="1:12" x14ac:dyDescent="0.35">
      <c r="A7" s="253"/>
      <c r="B7" s="253"/>
      <c r="C7" s="253"/>
      <c r="D7" s="253"/>
      <c r="E7" s="253"/>
      <c r="F7" s="253"/>
      <c r="G7" s="253"/>
      <c r="H7" s="253"/>
      <c r="I7" s="253"/>
      <c r="J7" s="253"/>
      <c r="K7" s="253"/>
      <c r="L7" s="309"/>
    </row>
    <row r="8" spans="1:12" ht="30" customHeight="1" x14ac:dyDescent="0.35">
      <c r="A8" s="253"/>
      <c r="B8" s="310" t="s">
        <v>1057</v>
      </c>
      <c r="C8" s="474" t="s">
        <v>1059</v>
      </c>
      <c r="D8" s="474"/>
      <c r="E8" s="474"/>
      <c r="F8" s="474"/>
      <c r="G8" s="474"/>
      <c r="H8" s="474"/>
      <c r="I8" s="253"/>
      <c r="J8" s="308"/>
      <c r="K8" s="253"/>
      <c r="L8" s="312">
        <f>IF(J8="",-5,IF(J8="NO",-5,0))</f>
        <v>-5</v>
      </c>
    </row>
    <row r="9" spans="1:12" x14ac:dyDescent="0.35">
      <c r="A9" s="253"/>
      <c r="B9" s="253"/>
      <c r="C9" s="253"/>
      <c r="D9" s="253"/>
      <c r="E9" s="253"/>
      <c r="F9" s="253"/>
      <c r="G9" s="253"/>
      <c r="H9" s="253"/>
      <c r="I9" s="253"/>
      <c r="J9" s="253"/>
      <c r="K9" s="253"/>
      <c r="L9" s="312"/>
    </row>
    <row r="10" spans="1:12" ht="30" customHeight="1" x14ac:dyDescent="0.35">
      <c r="A10" s="253"/>
      <c r="B10" s="313" t="s">
        <v>1058</v>
      </c>
      <c r="C10" s="474" t="s">
        <v>1060</v>
      </c>
      <c r="D10" s="474"/>
      <c r="E10" s="474"/>
      <c r="F10" s="474"/>
      <c r="G10" s="474"/>
      <c r="H10" s="474"/>
      <c r="I10" s="253"/>
      <c r="J10" s="308"/>
      <c r="K10" s="253"/>
      <c r="L10" s="312">
        <f>IF(J10="",-20,IF(J10="NO",0,-20))</f>
        <v>-20</v>
      </c>
    </row>
    <row r="11" spans="1:12" x14ac:dyDescent="0.35">
      <c r="A11" s="253"/>
      <c r="B11" s="253"/>
      <c r="C11" s="253"/>
      <c r="D11" s="253"/>
      <c r="E11" s="253"/>
      <c r="F11" s="253"/>
      <c r="G11" s="253"/>
      <c r="H11" s="253"/>
      <c r="I11" s="253"/>
      <c r="J11" s="253"/>
      <c r="K11" s="253"/>
      <c r="L11" s="312"/>
    </row>
    <row r="12" spans="1:12" ht="30" customHeight="1" x14ac:dyDescent="0.35">
      <c r="A12" s="253"/>
      <c r="B12" s="311" t="s">
        <v>1053</v>
      </c>
      <c r="C12" s="475" t="s">
        <v>1061</v>
      </c>
      <c r="D12" s="475"/>
      <c r="E12" s="475"/>
      <c r="F12" s="475"/>
      <c r="G12" s="475"/>
      <c r="H12" s="475"/>
      <c r="I12" s="253"/>
      <c r="J12" s="308"/>
      <c r="K12" s="253"/>
      <c r="L12" s="312">
        <f>IF(J12="",-20,IF(J12="I don't know",-20,IF(J12="Immediately",-20,IF(J12="In a few hours",-10,IF(J12="In a few days",-5,0)))))</f>
        <v>-20</v>
      </c>
    </row>
    <row r="13" spans="1:12" x14ac:dyDescent="0.35">
      <c r="A13" s="253"/>
      <c r="B13" s="253"/>
      <c r="C13" s="253"/>
      <c r="D13" s="253"/>
      <c r="E13" s="253"/>
      <c r="F13" s="253"/>
      <c r="G13" s="253"/>
      <c r="H13" s="253"/>
      <c r="I13" s="253"/>
      <c r="J13" s="253"/>
      <c r="K13" s="253"/>
      <c r="L13" s="312"/>
    </row>
    <row r="14" spans="1:12" ht="30" customHeight="1" x14ac:dyDescent="0.35">
      <c r="A14" s="253"/>
      <c r="B14" s="311" t="s">
        <v>1054</v>
      </c>
      <c r="C14" s="475" t="s">
        <v>1062</v>
      </c>
      <c r="D14" s="475"/>
      <c r="E14" s="475"/>
      <c r="F14" s="475"/>
      <c r="G14" s="475"/>
      <c r="H14" s="475"/>
      <c r="I14" s="253"/>
      <c r="J14" s="308"/>
      <c r="K14" s="253"/>
      <c r="L14" s="312">
        <f>IF(J14="",-20,IF(J14="I don't know",-20,IF(J14="Immediately",0,IF(J14="In a few hours",-10,IF(J14="In a few days",-20,0)))))</f>
        <v>-20</v>
      </c>
    </row>
    <row r="15" spans="1:12" x14ac:dyDescent="0.35">
      <c r="A15" s="253"/>
      <c r="B15" s="253"/>
      <c r="C15" s="253"/>
      <c r="D15" s="253"/>
      <c r="E15" s="253"/>
      <c r="F15" s="253"/>
      <c r="G15" s="253"/>
      <c r="H15" s="253"/>
      <c r="I15" s="253"/>
      <c r="J15" s="253"/>
      <c r="K15" s="253"/>
      <c r="L15" s="312"/>
    </row>
    <row r="16" spans="1:12" ht="30" customHeight="1" x14ac:dyDescent="0.35">
      <c r="A16" s="253"/>
      <c r="B16" s="311" t="s">
        <v>1055</v>
      </c>
      <c r="C16" s="475" t="s">
        <v>1063</v>
      </c>
      <c r="D16" s="475"/>
      <c r="E16" s="475"/>
      <c r="F16" s="475"/>
      <c r="G16" s="475"/>
      <c r="H16" s="475"/>
      <c r="I16" s="253"/>
      <c r="J16" s="308"/>
      <c r="K16" s="253"/>
      <c r="L16" s="312">
        <f>IF(J16="",-10,IF(J16="NO",-10,0))</f>
        <v>-10</v>
      </c>
    </row>
    <row r="17" spans="1:12" x14ac:dyDescent="0.35">
      <c r="A17" s="253"/>
      <c r="B17" s="253"/>
      <c r="C17" s="253"/>
      <c r="D17" s="253"/>
      <c r="E17" s="253"/>
      <c r="F17" s="253"/>
      <c r="G17" s="253"/>
      <c r="H17" s="253"/>
      <c r="I17" s="253"/>
      <c r="J17" s="253"/>
      <c r="K17" s="253"/>
      <c r="L17" s="312"/>
    </row>
    <row r="18" spans="1:12" ht="30" customHeight="1" x14ac:dyDescent="0.35">
      <c r="A18" s="253"/>
      <c r="B18" s="311" t="s">
        <v>1056</v>
      </c>
      <c r="C18" s="470" t="s">
        <v>1064</v>
      </c>
      <c r="D18" s="470"/>
      <c r="E18" s="470"/>
      <c r="F18" s="470"/>
      <c r="G18" s="470"/>
      <c r="H18" s="470"/>
      <c r="I18" s="253"/>
      <c r="J18" s="308"/>
      <c r="K18" s="253"/>
      <c r="L18" s="312">
        <f>IF(J18="",-25,IF(J18="NO",-25,0))</f>
        <v>-25</v>
      </c>
    </row>
    <row r="19" spans="1:12" x14ac:dyDescent="0.35">
      <c r="A19" s="253"/>
      <c r="B19" s="253"/>
      <c r="C19" s="253"/>
      <c r="D19" s="253"/>
      <c r="E19" s="253"/>
      <c r="F19" s="253"/>
      <c r="G19" s="253"/>
      <c r="H19" s="253"/>
      <c r="I19" s="253"/>
      <c r="J19" s="253"/>
      <c r="K19" s="253"/>
      <c r="L19" s="312"/>
    </row>
    <row r="20" spans="1:12" x14ac:dyDescent="0.35">
      <c r="A20" s="253"/>
      <c r="B20" s="253"/>
      <c r="C20" s="253"/>
      <c r="D20" s="253"/>
      <c r="E20" s="253"/>
      <c r="F20" s="253"/>
      <c r="G20" s="253"/>
      <c r="H20" s="253"/>
      <c r="I20" s="253"/>
      <c r="J20" s="253"/>
      <c r="K20" s="253"/>
      <c r="L20" s="312"/>
    </row>
    <row r="21" spans="1:12" x14ac:dyDescent="0.35">
      <c r="A21" s="253"/>
      <c r="B21" s="253"/>
      <c r="C21" s="253"/>
      <c r="D21" s="253"/>
      <c r="E21" s="253"/>
      <c r="F21" s="253"/>
      <c r="G21" s="253"/>
      <c r="H21" s="253"/>
      <c r="I21" s="253"/>
      <c r="J21" s="253"/>
      <c r="K21" s="253"/>
      <c r="L21" s="312">
        <f>SUM(L8:L18)</f>
        <v>-100</v>
      </c>
    </row>
    <row r="22" spans="1:12" x14ac:dyDescent="0.35">
      <c r="A22" s="253"/>
      <c r="B22" s="253"/>
      <c r="C22" s="253"/>
      <c r="D22" s="253"/>
      <c r="E22" s="253"/>
      <c r="F22" s="253"/>
      <c r="G22" s="253"/>
      <c r="H22" s="253"/>
      <c r="I22" s="253"/>
      <c r="J22" s="253"/>
      <c r="K22" s="253"/>
      <c r="L22" s="309"/>
    </row>
    <row r="23" spans="1:12" x14ac:dyDescent="0.35">
      <c r="A23" s="253"/>
      <c r="B23" s="253"/>
      <c r="C23" s="253"/>
      <c r="D23" s="253"/>
      <c r="E23" s="253"/>
      <c r="F23" s="253"/>
      <c r="G23" s="253"/>
      <c r="H23" s="253"/>
      <c r="I23" s="253"/>
      <c r="J23" s="253"/>
      <c r="K23" s="253"/>
      <c r="L23" s="309"/>
    </row>
    <row r="24" spans="1:12" x14ac:dyDescent="0.35">
      <c r="A24" s="253"/>
      <c r="B24" s="253"/>
      <c r="C24" s="253"/>
      <c r="D24" s="253"/>
      <c r="E24" s="253"/>
      <c r="F24" s="253"/>
      <c r="G24" s="253"/>
      <c r="H24" s="253"/>
      <c r="I24" s="253"/>
      <c r="J24" s="253"/>
      <c r="K24" s="253"/>
      <c r="L24" s="309"/>
    </row>
    <row r="25" spans="1:12" x14ac:dyDescent="0.35">
      <c r="A25" s="253"/>
      <c r="B25" s="253"/>
      <c r="C25" s="253"/>
      <c r="D25" s="253"/>
      <c r="E25" s="253"/>
      <c r="F25" s="253"/>
      <c r="G25" s="253"/>
      <c r="H25" s="253"/>
      <c r="I25" s="253"/>
      <c r="J25" s="253"/>
      <c r="K25" s="253"/>
      <c r="L25" s="309"/>
    </row>
  </sheetData>
  <sheetProtection algorithmName="SHA-512" hashValue="0cQYNGearcxN/8uJfylAOJoM8ko61P5I2QG3psWsj22rWw5AaXe1TAQhI6wjO/oHo6B2SwNKNtYzKy3H4auRTg==" saltValue="9MpRJfYCxHHisjBJd/CIjQ==" spinCount="100000" sheet="1" selectLockedCells="1"/>
  <protectedRanges>
    <protectedRange sqref="J8 J10 J12 J14 J16 J18" name="Plage1"/>
  </protectedRanges>
  <mergeCells count="7">
    <mergeCell ref="C18:H18"/>
    <mergeCell ref="D5:H5"/>
    <mergeCell ref="C8:H8"/>
    <mergeCell ref="C10:H10"/>
    <mergeCell ref="C12:H12"/>
    <mergeCell ref="C14:H14"/>
    <mergeCell ref="C16:H16"/>
  </mergeCells>
  <dataValidations count="2">
    <dataValidation type="list" allowBlank="1" showInputMessage="1" showErrorMessage="1" sqref="J8 J10 J16 J18" xr:uid="{00000000-0002-0000-0300-000000000000}">
      <formula1>"YES,NO"</formula1>
    </dataValidation>
    <dataValidation type="list" allowBlank="1" showInputMessage="1" showErrorMessage="1" sqref="J12 J14" xr:uid="{00000000-0002-0000-0300-000001000000}">
      <formula1>"I don't know,Immediately,In a few hours,In a few days,No impact"</formula1>
    </dataValidation>
  </dataValidations>
  <printOptions horizontalCentered="1"/>
  <pageMargins left="0.23622047244094491" right="0.23622047244094491" top="0.39370078740157483" bottom="0.35433070866141736" header="0.11811023622047245" footer="0.31496062992125984"/>
  <pageSetup paperSize="9" scale="97" fitToHeight="0" orientation="portrait" r:id="rId1"/>
  <headerFooter>
    <oddHeader>&amp;LP6/FDP/01&amp;RP6/01/02/02/IF-03-F</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1">
    <pageSetUpPr fitToPage="1"/>
  </sheetPr>
  <dimension ref="A1:BK93"/>
  <sheetViews>
    <sheetView showGridLines="0" showRowColHeaders="0" zoomScaleNormal="100" zoomScaleSheetLayoutView="100" workbookViewId="0">
      <selection activeCell="N24" sqref="N24:AI24"/>
    </sheetView>
  </sheetViews>
  <sheetFormatPr baseColWidth="10" defaultColWidth="11.453125" defaultRowHeight="14.5" x14ac:dyDescent="0.35"/>
  <cols>
    <col min="1" max="1" width="0.90625" style="76" customWidth="1"/>
    <col min="2" max="3" width="2.90625" style="76" customWidth="1"/>
    <col min="4" max="4" width="3.36328125" style="76" customWidth="1"/>
    <col min="5" max="30" width="2.90625" style="76" customWidth="1"/>
    <col min="31" max="31" width="1.08984375" style="76" customWidth="1"/>
    <col min="32" max="33" width="2.453125" style="76" customWidth="1"/>
    <col min="34" max="34" width="0.6328125" style="76" customWidth="1"/>
    <col min="35" max="36" width="2.453125" style="76" customWidth="1"/>
    <col min="37" max="37" width="0.90625" style="76" customWidth="1"/>
    <col min="38" max="38" width="11.453125" style="1"/>
    <col min="39" max="39" width="11.453125" style="15" customWidth="1"/>
    <col min="40" max="16384" width="11.453125" style="15"/>
  </cols>
  <sheetData>
    <row r="1" spans="1:37" ht="15" thickBot="1" x14ac:dyDescent="0.4">
      <c r="A1" s="63"/>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row>
    <row r="2" spans="1:37" x14ac:dyDescent="0.35">
      <c r="A2" s="63"/>
      <c r="B2" s="294" t="s">
        <v>0</v>
      </c>
      <c r="C2" s="77"/>
      <c r="D2" s="77"/>
      <c r="E2" s="77"/>
      <c r="F2" s="77"/>
      <c r="G2" s="77"/>
      <c r="H2" s="77"/>
      <c r="I2" s="77"/>
      <c r="J2" s="77"/>
      <c r="K2" s="77"/>
      <c r="L2" s="192"/>
      <c r="M2" s="192"/>
      <c r="N2" s="192"/>
      <c r="O2" s="192"/>
      <c r="P2" s="192"/>
      <c r="Q2" s="192"/>
      <c r="R2" s="192"/>
      <c r="S2" s="192"/>
      <c r="T2" s="192"/>
      <c r="U2" s="192"/>
      <c r="V2" s="192"/>
      <c r="W2" s="192"/>
      <c r="X2" s="192"/>
      <c r="Y2" s="77"/>
      <c r="Z2" s="77"/>
      <c r="AA2" s="77"/>
      <c r="AB2" s="77"/>
      <c r="AC2" s="77"/>
      <c r="AD2" s="77"/>
      <c r="AE2" s="77"/>
      <c r="AF2" s="77"/>
      <c r="AG2" s="77"/>
      <c r="AH2" s="77"/>
      <c r="AI2" s="77"/>
      <c r="AJ2" s="78"/>
      <c r="AK2" s="63"/>
    </row>
    <row r="3" spans="1:37" x14ac:dyDescent="0.35">
      <c r="A3" s="63"/>
      <c r="B3" s="79"/>
      <c r="C3" s="80"/>
      <c r="D3" s="80"/>
      <c r="E3" s="80"/>
      <c r="F3" s="80"/>
      <c r="G3" s="80"/>
      <c r="H3" s="80"/>
      <c r="I3" s="80"/>
      <c r="J3" s="80"/>
      <c r="K3" s="80"/>
      <c r="L3" s="193"/>
      <c r="M3" s="193"/>
      <c r="N3" s="193"/>
      <c r="O3" s="193"/>
      <c r="P3" s="193"/>
      <c r="Q3" s="193"/>
      <c r="R3" s="193"/>
      <c r="S3" s="193"/>
      <c r="T3" s="193"/>
      <c r="U3" s="193"/>
      <c r="V3" s="193"/>
      <c r="W3" s="193"/>
      <c r="X3" s="193"/>
      <c r="Y3" s="80"/>
      <c r="Z3" s="80"/>
      <c r="AA3" s="80"/>
      <c r="AB3" s="80"/>
      <c r="AC3" s="80"/>
      <c r="AD3" s="80"/>
      <c r="AE3" s="80"/>
      <c r="AF3" s="80"/>
      <c r="AG3" s="80"/>
      <c r="AH3" s="80"/>
      <c r="AI3" s="80"/>
      <c r="AJ3" s="81"/>
      <c r="AK3" s="63"/>
    </row>
    <row r="4" spans="1:37" ht="15.5" x14ac:dyDescent="0.35">
      <c r="A4" s="63"/>
      <c r="B4" s="79"/>
      <c r="C4" s="80"/>
      <c r="D4" s="80"/>
      <c r="E4" s="80"/>
      <c r="F4" s="456" t="s">
        <v>1066</v>
      </c>
      <c r="G4" s="456"/>
      <c r="H4" s="456"/>
      <c r="I4" s="456"/>
      <c r="J4" s="456"/>
      <c r="K4" s="456"/>
      <c r="L4" s="456"/>
      <c r="M4" s="456"/>
      <c r="N4" s="456"/>
      <c r="O4" s="456"/>
      <c r="P4" s="456"/>
      <c r="Q4" s="456"/>
      <c r="R4" s="456"/>
      <c r="S4" s="456"/>
      <c r="T4" s="456"/>
      <c r="U4" s="456"/>
      <c r="V4" s="456"/>
      <c r="W4" s="456"/>
      <c r="X4" s="456"/>
      <c r="Y4" s="456"/>
      <c r="Z4" s="456"/>
      <c r="AA4" s="456"/>
      <c r="AB4" s="80"/>
      <c r="AC4" s="80"/>
      <c r="AD4" s="80"/>
      <c r="AE4" s="80"/>
      <c r="AF4" s="80"/>
      <c r="AG4" s="80"/>
      <c r="AH4" s="80"/>
      <c r="AI4" s="80"/>
      <c r="AJ4" s="81"/>
      <c r="AK4" s="63"/>
    </row>
    <row r="5" spans="1:37" ht="15" thickBot="1" x14ac:dyDescent="0.4">
      <c r="A5" s="63"/>
      <c r="B5" s="82"/>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4"/>
      <c r="AK5" s="63"/>
    </row>
    <row r="6" spans="1:37" x14ac:dyDescent="0.35">
      <c r="A6" s="63"/>
      <c r="B6" s="63"/>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row>
    <row r="7" spans="1:37" x14ac:dyDescent="0.35">
      <c r="A7" s="63"/>
      <c r="B7" s="63"/>
      <c r="C7" s="63"/>
      <c r="D7" s="63"/>
      <c r="E7" s="63"/>
      <c r="F7" s="63"/>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row>
    <row r="8" spans="1:37" ht="15.5" x14ac:dyDescent="0.35">
      <c r="A8" s="63"/>
      <c r="B8" s="502" t="s">
        <v>107</v>
      </c>
      <c r="C8" s="503"/>
      <c r="D8" s="503"/>
      <c r="E8" s="503"/>
      <c r="F8" s="503"/>
      <c r="G8" s="503"/>
      <c r="H8" s="503"/>
      <c r="I8" s="503"/>
      <c r="J8" s="503"/>
      <c r="K8" s="503"/>
      <c r="L8" s="503"/>
      <c r="M8" s="503"/>
      <c r="N8" s="503"/>
      <c r="O8" s="503"/>
      <c r="P8" s="503"/>
      <c r="Q8" s="503"/>
      <c r="R8" s="503"/>
      <c r="S8" s="503"/>
      <c r="T8" s="503"/>
      <c r="U8" s="503"/>
      <c r="V8" s="503"/>
      <c r="W8" s="503"/>
      <c r="X8" s="503"/>
      <c r="Y8" s="503"/>
      <c r="Z8" s="503"/>
      <c r="AA8" s="503"/>
      <c r="AB8" s="503"/>
      <c r="AC8" s="503"/>
      <c r="AD8" s="503"/>
      <c r="AE8" s="503"/>
      <c r="AF8" s="503"/>
      <c r="AG8" s="503"/>
      <c r="AH8" s="503"/>
      <c r="AI8" s="503"/>
      <c r="AJ8" s="503"/>
      <c r="AK8" s="63"/>
    </row>
    <row r="9" spans="1:37" ht="3.65" customHeight="1" x14ac:dyDescent="0.35">
      <c r="A9" s="87"/>
      <c r="B9" s="120"/>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63"/>
    </row>
    <row r="10" spans="1:37" x14ac:dyDescent="0.35">
      <c r="A10" s="63"/>
      <c r="B10" s="504" t="s">
        <v>108</v>
      </c>
      <c r="C10" s="504"/>
      <c r="D10" s="504"/>
      <c r="E10" s="504"/>
      <c r="F10" s="504"/>
      <c r="G10" s="504"/>
      <c r="H10" s="504"/>
      <c r="I10" s="504"/>
      <c r="J10" s="504"/>
      <c r="K10" s="504"/>
      <c r="L10" s="504"/>
      <c r="M10" s="504"/>
      <c r="N10" s="504"/>
      <c r="O10" s="504"/>
      <c r="P10" s="504"/>
      <c r="Q10" s="504"/>
      <c r="R10" s="504"/>
      <c r="S10" s="504"/>
      <c r="T10" s="504"/>
      <c r="U10" s="504"/>
      <c r="V10" s="504"/>
      <c r="W10" s="504"/>
      <c r="X10" s="504"/>
      <c r="Y10" s="504"/>
      <c r="Z10" s="504"/>
      <c r="AA10" s="504"/>
      <c r="AB10" s="504"/>
      <c r="AC10" s="504"/>
      <c r="AD10" s="504"/>
      <c r="AE10" s="121"/>
      <c r="AF10" s="505" t="s">
        <v>23</v>
      </c>
      <c r="AG10" s="505"/>
      <c r="AH10" s="74"/>
      <c r="AI10" s="505" t="s">
        <v>109</v>
      </c>
      <c r="AJ10" s="505"/>
      <c r="AK10" s="63"/>
    </row>
    <row r="11" spans="1:37" ht="3.65" customHeight="1" x14ac:dyDescent="0.35">
      <c r="A11" s="63"/>
      <c r="B11" s="121"/>
      <c r="C11" s="121"/>
      <c r="D11" s="121"/>
      <c r="E11" s="121"/>
      <c r="F11" s="121"/>
      <c r="G11" s="121"/>
      <c r="H11" s="121"/>
      <c r="I11" s="121"/>
      <c r="J11" s="121"/>
      <c r="K11" s="121"/>
      <c r="L11" s="121"/>
      <c r="M11" s="121"/>
      <c r="N11" s="121"/>
      <c r="O11" s="121"/>
      <c r="P11" s="121"/>
      <c r="Q11" s="121"/>
      <c r="R11" s="121"/>
      <c r="S11" s="121"/>
      <c r="T11" s="121"/>
      <c r="U11" s="121"/>
      <c r="V11" s="121"/>
      <c r="W11" s="121"/>
      <c r="X11" s="121"/>
      <c r="Y11" s="121"/>
      <c r="Z11" s="121"/>
      <c r="AA11" s="121"/>
      <c r="AB11" s="121"/>
      <c r="AC11" s="121"/>
      <c r="AD11" s="121"/>
      <c r="AE11" s="121"/>
      <c r="AF11" s="74"/>
      <c r="AG11" s="74"/>
      <c r="AH11" s="74"/>
      <c r="AI11" s="74"/>
      <c r="AJ11" s="74"/>
      <c r="AK11" s="63"/>
    </row>
    <row r="12" spans="1:37" ht="30" customHeight="1" x14ac:dyDescent="0.35">
      <c r="A12" s="63"/>
      <c r="B12" s="343" t="s">
        <v>110</v>
      </c>
      <c r="C12" s="343"/>
      <c r="D12" s="343"/>
      <c r="E12" s="343"/>
      <c r="F12" s="343"/>
      <c r="G12" s="343"/>
      <c r="H12" s="343"/>
      <c r="I12" s="343"/>
      <c r="J12" s="343"/>
      <c r="K12" s="343"/>
      <c r="L12" s="343"/>
      <c r="M12" s="343"/>
      <c r="N12" s="343"/>
      <c r="O12" s="343"/>
      <c r="P12" s="343"/>
      <c r="Q12" s="343"/>
      <c r="R12" s="343"/>
      <c r="S12" s="343"/>
      <c r="T12" s="343"/>
      <c r="U12" s="343"/>
      <c r="V12" s="343"/>
      <c r="W12" s="343"/>
      <c r="X12" s="343"/>
      <c r="Y12" s="343"/>
      <c r="Z12" s="343"/>
      <c r="AA12" s="343"/>
      <c r="AB12" s="343"/>
      <c r="AC12" s="343"/>
      <c r="AD12" s="343"/>
      <c r="AE12" s="98"/>
      <c r="AF12" s="394"/>
      <c r="AG12" s="395"/>
      <c r="AH12" s="395"/>
      <c r="AI12" s="395"/>
      <c r="AJ12" s="396"/>
      <c r="AK12" s="215">
        <f>IF(AF12="",-15,IF(AF12="NO",-15,0))</f>
        <v>-15</v>
      </c>
    </row>
    <row r="13" spans="1:37" ht="22.5" customHeight="1" x14ac:dyDescent="0.35">
      <c r="A13" s="63"/>
      <c r="B13" s="452" t="s">
        <v>111</v>
      </c>
      <c r="C13" s="452"/>
      <c r="D13" s="452"/>
      <c r="E13" s="452"/>
      <c r="F13" s="452"/>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63"/>
    </row>
    <row r="14" spans="1:37" ht="5" customHeight="1" x14ac:dyDescent="0.35">
      <c r="A14" s="63"/>
      <c r="B14" s="336"/>
      <c r="C14" s="336"/>
      <c r="D14" s="336"/>
      <c r="E14" s="336"/>
      <c r="F14" s="336"/>
      <c r="G14" s="336"/>
      <c r="H14" s="336"/>
      <c r="I14" s="336"/>
      <c r="J14" s="336"/>
      <c r="K14" s="336"/>
      <c r="L14" s="336"/>
      <c r="M14" s="336"/>
      <c r="N14" s="336"/>
      <c r="O14" s="336"/>
      <c r="P14" s="336"/>
      <c r="Q14" s="336"/>
      <c r="R14" s="336"/>
      <c r="S14" s="336"/>
      <c r="T14" s="336"/>
      <c r="U14" s="336"/>
      <c r="V14" s="336"/>
      <c r="W14" s="336"/>
      <c r="X14" s="336"/>
      <c r="Y14" s="336"/>
      <c r="Z14" s="336"/>
      <c r="AA14" s="336"/>
      <c r="AB14" s="336"/>
      <c r="AC14" s="336"/>
      <c r="AD14" s="336"/>
      <c r="AE14" s="336"/>
      <c r="AF14" s="336"/>
      <c r="AG14" s="336"/>
      <c r="AH14" s="336"/>
      <c r="AI14" s="336"/>
      <c r="AJ14" s="336"/>
      <c r="AK14" s="63"/>
    </row>
    <row r="15" spans="1:37" ht="15" customHeight="1" x14ac:dyDescent="0.35">
      <c r="A15" s="63"/>
      <c r="B15" s="506" t="s">
        <v>112</v>
      </c>
      <c r="C15" s="507"/>
      <c r="D15" s="507"/>
      <c r="E15" s="507"/>
      <c r="F15" s="507"/>
      <c r="G15" s="507"/>
      <c r="H15" s="507"/>
      <c r="I15" s="507"/>
      <c r="J15" s="507"/>
      <c r="K15" s="507"/>
      <c r="L15" s="507"/>
      <c r="M15" s="507"/>
      <c r="N15" s="507"/>
      <c r="O15" s="507"/>
      <c r="P15" s="507"/>
      <c r="Q15" s="507"/>
      <c r="R15" s="507"/>
      <c r="S15" s="507"/>
      <c r="T15" s="507"/>
      <c r="U15" s="507"/>
      <c r="V15" s="507"/>
      <c r="W15" s="507"/>
      <c r="X15" s="507"/>
      <c r="Y15" s="507"/>
      <c r="Z15" s="507"/>
      <c r="AA15" s="507"/>
      <c r="AB15" s="507"/>
      <c r="AC15" s="507"/>
      <c r="AD15" s="508"/>
      <c r="AE15" s="121"/>
      <c r="AF15" s="491" t="s">
        <v>23</v>
      </c>
      <c r="AG15" s="492"/>
      <c r="AH15" s="74"/>
      <c r="AI15" s="491" t="s">
        <v>109</v>
      </c>
      <c r="AJ15" s="492"/>
      <c r="AK15" s="63"/>
    </row>
    <row r="16" spans="1:37" ht="6" customHeight="1" x14ac:dyDescent="0.35">
      <c r="A16" s="63"/>
      <c r="B16" s="121"/>
      <c r="C16" s="121"/>
      <c r="D16" s="121"/>
      <c r="E16" s="121"/>
      <c r="F16" s="121"/>
      <c r="G16" s="121"/>
      <c r="H16" s="121"/>
      <c r="I16" s="121"/>
      <c r="J16" s="121"/>
      <c r="K16" s="121"/>
      <c r="L16" s="121"/>
      <c r="M16" s="121"/>
      <c r="N16" s="121"/>
      <c r="O16" s="121"/>
      <c r="P16" s="121"/>
      <c r="Q16" s="121"/>
      <c r="R16" s="121"/>
      <c r="S16" s="121"/>
      <c r="T16" s="121"/>
      <c r="U16" s="121"/>
      <c r="V16" s="121"/>
      <c r="W16" s="121"/>
      <c r="X16" s="121"/>
      <c r="Y16" s="121"/>
      <c r="Z16" s="121"/>
      <c r="AA16" s="121"/>
      <c r="AB16" s="121"/>
      <c r="AC16" s="121"/>
      <c r="AD16" s="121"/>
      <c r="AE16" s="121"/>
      <c r="AF16" s="74"/>
      <c r="AG16" s="74"/>
      <c r="AH16" s="74"/>
      <c r="AI16" s="74"/>
      <c r="AJ16" s="74"/>
      <c r="AK16" s="63"/>
    </row>
    <row r="17" spans="1:37" ht="15" customHeight="1" x14ac:dyDescent="0.35">
      <c r="A17" s="63"/>
      <c r="B17" s="493" t="s">
        <v>113</v>
      </c>
      <c r="C17" s="493"/>
      <c r="D17" s="493"/>
      <c r="E17" s="493"/>
      <c r="F17" s="493"/>
      <c r="G17" s="493"/>
      <c r="H17" s="493"/>
      <c r="I17" s="493"/>
      <c r="J17" s="493"/>
      <c r="K17" s="493"/>
      <c r="L17" s="493"/>
      <c r="M17" s="493"/>
      <c r="N17" s="493"/>
      <c r="O17" s="493"/>
      <c r="P17" s="493"/>
      <c r="Q17" s="493"/>
      <c r="R17" s="493"/>
      <c r="S17" s="493"/>
      <c r="T17" s="493"/>
      <c r="U17" s="493"/>
      <c r="V17" s="493"/>
      <c r="W17" s="493"/>
      <c r="X17" s="493"/>
      <c r="Y17" s="493"/>
      <c r="Z17" s="493"/>
      <c r="AA17" s="493"/>
      <c r="AB17" s="493"/>
      <c r="AC17" s="493"/>
      <c r="AD17" s="493"/>
      <c r="AE17" s="122"/>
      <c r="AF17" s="394"/>
      <c r="AG17" s="395"/>
      <c r="AH17" s="395"/>
      <c r="AI17" s="395"/>
      <c r="AJ17" s="396"/>
      <c r="AK17" s="231">
        <f>IF(AF17="",-13,IF(AF17="NO",-13,0))</f>
        <v>-13</v>
      </c>
    </row>
    <row r="18" spans="1:37" ht="4.25" customHeight="1" x14ac:dyDescent="0.35">
      <c r="A18" s="63"/>
      <c r="B18" s="122"/>
      <c r="C18" s="122"/>
      <c r="D18" s="122"/>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74"/>
      <c r="AG18" s="74"/>
      <c r="AH18" s="74"/>
      <c r="AI18" s="74"/>
      <c r="AJ18" s="74"/>
      <c r="AK18" s="231"/>
    </row>
    <row r="19" spans="1:37" x14ac:dyDescent="0.35">
      <c r="A19" s="63"/>
      <c r="B19" s="493" t="s">
        <v>114</v>
      </c>
      <c r="C19" s="493"/>
      <c r="D19" s="493"/>
      <c r="E19" s="493"/>
      <c r="F19" s="493"/>
      <c r="G19" s="493"/>
      <c r="H19" s="493"/>
      <c r="I19" s="493"/>
      <c r="J19" s="493"/>
      <c r="K19" s="493"/>
      <c r="L19" s="493"/>
      <c r="M19" s="493"/>
      <c r="N19" s="493"/>
      <c r="O19" s="493"/>
      <c r="P19" s="493"/>
      <c r="Q19" s="493"/>
      <c r="R19" s="493"/>
      <c r="S19" s="493"/>
      <c r="T19" s="493"/>
      <c r="U19" s="493"/>
      <c r="V19" s="493"/>
      <c r="W19" s="493"/>
      <c r="X19" s="493"/>
      <c r="Y19" s="493"/>
      <c r="Z19" s="493"/>
      <c r="AA19" s="493"/>
      <c r="AB19" s="493"/>
      <c r="AC19" s="493"/>
      <c r="AD19" s="493"/>
      <c r="AE19" s="122"/>
      <c r="AF19" s="394"/>
      <c r="AG19" s="395"/>
      <c r="AH19" s="395"/>
      <c r="AI19" s="395"/>
      <c r="AJ19" s="396"/>
      <c r="AK19" s="231">
        <f>IF(AF19="",-13,IF(AF19="NO",-13,0))</f>
        <v>-13</v>
      </c>
    </row>
    <row r="20" spans="1:37" ht="5" customHeight="1" x14ac:dyDescent="0.35">
      <c r="A20" s="63"/>
      <c r="B20" s="63"/>
      <c r="C20" s="63"/>
      <c r="D20" s="63"/>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row>
    <row r="21" spans="1:37" ht="15.5" x14ac:dyDescent="0.35">
      <c r="A21" s="63"/>
      <c r="B21" s="488" t="s">
        <v>115</v>
      </c>
      <c r="C21" s="489"/>
      <c r="D21" s="489"/>
      <c r="E21" s="489"/>
      <c r="F21" s="489"/>
      <c r="G21" s="489"/>
      <c r="H21" s="489"/>
      <c r="I21" s="489"/>
      <c r="J21" s="489"/>
      <c r="K21" s="489"/>
      <c r="L21" s="489"/>
      <c r="M21" s="489"/>
      <c r="N21" s="489"/>
      <c r="O21" s="489"/>
      <c r="P21" s="489"/>
      <c r="Q21" s="489"/>
      <c r="R21" s="489"/>
      <c r="S21" s="489"/>
      <c r="T21" s="489"/>
      <c r="U21" s="489"/>
      <c r="V21" s="489"/>
      <c r="W21" s="489"/>
      <c r="X21" s="489"/>
      <c r="Y21" s="489"/>
      <c r="Z21" s="489"/>
      <c r="AA21" s="489"/>
      <c r="AB21" s="489"/>
      <c r="AC21" s="489"/>
      <c r="AD21" s="489"/>
      <c r="AE21" s="489"/>
      <c r="AF21" s="489"/>
      <c r="AG21" s="489"/>
      <c r="AH21" s="489"/>
      <c r="AI21" s="489"/>
      <c r="AJ21" s="490"/>
      <c r="AK21" s="63"/>
    </row>
    <row r="22" spans="1:37" ht="5.4" customHeight="1" x14ac:dyDescent="0.35">
      <c r="A22" s="63"/>
      <c r="B22" s="120"/>
      <c r="C22" s="120"/>
      <c r="D22" s="120"/>
      <c r="E22" s="120"/>
      <c r="F22" s="120"/>
      <c r="G22" s="120"/>
      <c r="H22" s="120"/>
      <c r="I22" s="120"/>
      <c r="J22" s="120"/>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63"/>
    </row>
    <row r="23" spans="1:37" x14ac:dyDescent="0.35">
      <c r="A23" s="63"/>
      <c r="B23" s="494" t="s">
        <v>116</v>
      </c>
      <c r="C23" s="495"/>
      <c r="D23" s="495"/>
      <c r="E23" s="495"/>
      <c r="F23" s="495"/>
      <c r="G23" s="495"/>
      <c r="H23" s="495"/>
      <c r="I23" s="495"/>
      <c r="J23" s="495"/>
      <c r="K23" s="495"/>
      <c r="L23" s="495"/>
      <c r="M23" s="495"/>
      <c r="N23" s="495"/>
      <c r="O23" s="495"/>
      <c r="P23" s="495"/>
      <c r="Q23" s="495"/>
      <c r="R23" s="495"/>
      <c r="S23" s="495"/>
      <c r="T23" s="495"/>
      <c r="U23" s="495"/>
      <c r="V23" s="495"/>
      <c r="W23" s="495"/>
      <c r="X23" s="495"/>
      <c r="Y23" s="495"/>
      <c r="Z23" s="495"/>
      <c r="AA23" s="495"/>
      <c r="AB23" s="495"/>
      <c r="AC23" s="495"/>
      <c r="AD23" s="496"/>
      <c r="AE23" s="123"/>
      <c r="AF23" s="491" t="s">
        <v>23</v>
      </c>
      <c r="AG23" s="492"/>
      <c r="AH23" s="74"/>
      <c r="AI23" s="491" t="s">
        <v>109</v>
      </c>
      <c r="AJ23" s="492"/>
      <c r="AK23" s="63"/>
    </row>
    <row r="24" spans="1:37" x14ac:dyDescent="0.35">
      <c r="A24" s="63"/>
      <c r="B24" s="123"/>
      <c r="C24" s="123"/>
      <c r="D24" s="123"/>
      <c r="E24" s="123"/>
      <c r="F24" s="123"/>
      <c r="G24" s="123"/>
      <c r="H24" s="123"/>
      <c r="I24" s="123"/>
      <c r="J24" s="123"/>
      <c r="K24" s="123"/>
      <c r="L24" s="123"/>
      <c r="M24" s="123"/>
      <c r="N24" s="123"/>
      <c r="O24" s="123"/>
      <c r="P24" s="123"/>
      <c r="Q24" s="123"/>
      <c r="R24" s="123"/>
      <c r="S24" s="123"/>
      <c r="T24" s="123"/>
      <c r="U24" s="123"/>
      <c r="V24" s="123"/>
      <c r="W24" s="123"/>
      <c r="X24" s="123"/>
      <c r="Y24" s="123"/>
      <c r="Z24" s="123"/>
      <c r="AA24" s="123"/>
      <c r="AB24" s="123"/>
      <c r="AC24" s="123"/>
      <c r="AD24" s="123"/>
      <c r="AE24" s="123"/>
      <c r="AF24" s="74"/>
      <c r="AG24" s="74"/>
      <c r="AH24" s="74"/>
      <c r="AI24" s="74"/>
      <c r="AJ24" s="74"/>
      <c r="AK24" s="63"/>
    </row>
    <row r="25" spans="1:37" ht="30" customHeight="1" x14ac:dyDescent="0.35">
      <c r="A25" s="63"/>
      <c r="B25" s="343" t="s">
        <v>117</v>
      </c>
      <c r="C25" s="343"/>
      <c r="D25" s="343"/>
      <c r="E25" s="343"/>
      <c r="F25" s="343"/>
      <c r="G25" s="343"/>
      <c r="H25" s="343"/>
      <c r="I25" s="343"/>
      <c r="J25" s="343"/>
      <c r="K25" s="343"/>
      <c r="L25" s="343"/>
      <c r="M25" s="343"/>
      <c r="N25" s="343"/>
      <c r="O25" s="343"/>
      <c r="P25" s="343"/>
      <c r="Q25" s="343"/>
      <c r="R25" s="343"/>
      <c r="S25" s="343"/>
      <c r="T25" s="343"/>
      <c r="U25" s="343"/>
      <c r="V25" s="343"/>
      <c r="W25" s="343"/>
      <c r="X25" s="343"/>
      <c r="Y25" s="343"/>
      <c r="Z25" s="343"/>
      <c r="AA25" s="343"/>
      <c r="AB25" s="343"/>
      <c r="AC25" s="343"/>
      <c r="AD25" s="343"/>
      <c r="AE25" s="98"/>
      <c r="AF25" s="394"/>
      <c r="AG25" s="395"/>
      <c r="AH25" s="395"/>
      <c r="AI25" s="395"/>
      <c r="AJ25" s="396"/>
      <c r="AK25" s="233">
        <f>IF(AF25="",-3,IF(AF25="NO",-3,0))</f>
        <v>-3</v>
      </c>
    </row>
    <row r="26" spans="1:37" ht="5" customHeight="1" x14ac:dyDescent="0.35">
      <c r="A26" s="63"/>
      <c r="B26" s="98"/>
      <c r="C26" s="98"/>
      <c r="D26" s="98"/>
      <c r="E26" s="98"/>
      <c r="F26" s="98"/>
      <c r="G26" s="98"/>
      <c r="H26" s="98"/>
      <c r="I26" s="98"/>
      <c r="J26" s="98"/>
      <c r="K26" s="98"/>
      <c r="L26" s="98"/>
      <c r="M26" s="98"/>
      <c r="N26" s="98"/>
      <c r="O26" s="98"/>
      <c r="P26" s="98"/>
      <c r="Q26" s="98"/>
      <c r="R26" s="98"/>
      <c r="S26" s="98"/>
      <c r="T26" s="98"/>
      <c r="U26" s="98"/>
      <c r="V26" s="98"/>
      <c r="W26" s="98"/>
      <c r="X26" s="98"/>
      <c r="Y26" s="98"/>
      <c r="Z26" s="98"/>
      <c r="AA26" s="98"/>
      <c r="AB26" s="98"/>
      <c r="AC26" s="98"/>
      <c r="AD26" s="98"/>
      <c r="AE26" s="98"/>
      <c r="AF26" s="74"/>
      <c r="AG26" s="74"/>
      <c r="AH26" s="74"/>
      <c r="AI26" s="74"/>
      <c r="AJ26" s="74"/>
      <c r="AK26" s="63"/>
    </row>
    <row r="27" spans="1:37" ht="30.65" customHeight="1" x14ac:dyDescent="0.35">
      <c r="A27" s="63"/>
      <c r="B27" s="481"/>
      <c r="C27" s="482"/>
      <c r="D27" s="482"/>
      <c r="E27" s="482"/>
      <c r="F27" s="482"/>
      <c r="G27" s="482"/>
      <c r="H27" s="482"/>
      <c r="I27" s="482"/>
      <c r="J27" s="482"/>
      <c r="K27" s="482"/>
      <c r="L27" s="482"/>
      <c r="M27" s="482"/>
      <c r="N27" s="482"/>
      <c r="O27" s="482"/>
      <c r="P27" s="482"/>
      <c r="Q27" s="482"/>
      <c r="R27" s="482"/>
      <c r="S27" s="482"/>
      <c r="T27" s="482"/>
      <c r="U27" s="482"/>
      <c r="V27" s="482"/>
      <c r="W27" s="482"/>
      <c r="X27" s="482"/>
      <c r="Y27" s="482"/>
      <c r="Z27" s="482"/>
      <c r="AA27" s="482"/>
      <c r="AB27" s="482"/>
      <c r="AC27" s="482"/>
      <c r="AD27" s="482"/>
      <c r="AE27" s="482"/>
      <c r="AF27" s="482"/>
      <c r="AG27" s="482"/>
      <c r="AH27" s="482"/>
      <c r="AI27" s="482"/>
      <c r="AJ27" s="483"/>
      <c r="AK27" s="63"/>
    </row>
    <row r="28" spans="1:37" ht="11" customHeight="1" x14ac:dyDescent="0.35">
      <c r="A28" s="63"/>
      <c r="B28" s="98"/>
      <c r="C28" s="98"/>
      <c r="D28" s="98"/>
      <c r="E28" s="98"/>
      <c r="F28" s="98"/>
      <c r="G28" s="98"/>
      <c r="H28" s="98"/>
      <c r="I28" s="98"/>
      <c r="J28" s="98"/>
      <c r="K28" s="98"/>
      <c r="L28" s="98"/>
      <c r="M28" s="98"/>
      <c r="N28" s="98"/>
      <c r="O28" s="98"/>
      <c r="P28" s="98"/>
      <c r="Q28" s="98"/>
      <c r="R28" s="98"/>
      <c r="S28" s="98"/>
      <c r="T28" s="98"/>
      <c r="U28" s="98"/>
      <c r="V28" s="98"/>
      <c r="W28" s="98"/>
      <c r="X28" s="98"/>
      <c r="Y28" s="98"/>
      <c r="Z28" s="98"/>
      <c r="AA28" s="98"/>
      <c r="AB28" s="98"/>
      <c r="AC28" s="98"/>
      <c r="AD28" s="98"/>
      <c r="AE28" s="98"/>
      <c r="AF28" s="98"/>
      <c r="AG28" s="98"/>
      <c r="AH28" s="98"/>
      <c r="AI28" s="98"/>
      <c r="AJ28" s="98"/>
      <c r="AK28" s="63"/>
    </row>
    <row r="29" spans="1:37" ht="15" customHeight="1" x14ac:dyDescent="0.35">
      <c r="A29" s="63"/>
      <c r="B29" s="343" t="s">
        <v>118</v>
      </c>
      <c r="C29" s="343"/>
      <c r="D29" s="343"/>
      <c r="E29" s="343"/>
      <c r="F29" s="343"/>
      <c r="G29" s="343"/>
      <c r="H29" s="343"/>
      <c r="I29" s="343"/>
      <c r="J29" s="343"/>
      <c r="K29" s="343"/>
      <c r="L29" s="343"/>
      <c r="M29" s="343"/>
      <c r="N29" s="343"/>
      <c r="O29" s="343"/>
      <c r="P29" s="343"/>
      <c r="Q29" s="343"/>
      <c r="R29" s="343"/>
      <c r="S29" s="343"/>
      <c r="T29" s="343"/>
      <c r="U29" s="343"/>
      <c r="V29" s="343"/>
      <c r="W29" s="343"/>
      <c r="X29" s="343"/>
      <c r="Y29" s="343"/>
      <c r="Z29" s="343"/>
      <c r="AA29" s="343"/>
      <c r="AB29" s="343"/>
      <c r="AC29" s="343"/>
      <c r="AD29" s="343"/>
      <c r="AE29" s="122"/>
      <c r="AF29" s="394"/>
      <c r="AG29" s="395"/>
      <c r="AH29" s="395"/>
      <c r="AI29" s="395"/>
      <c r="AJ29" s="396"/>
      <c r="AK29" s="233">
        <f>IF(AF29="",-5,IF(AF29="NO",-5,0))</f>
        <v>-5</v>
      </c>
    </row>
    <row r="30" spans="1:37" ht="5" customHeight="1" x14ac:dyDescent="0.35">
      <c r="A30" s="63"/>
      <c r="B30" s="122"/>
      <c r="C30" s="122"/>
      <c r="D30" s="122"/>
      <c r="E30" s="122"/>
      <c r="F30" s="122"/>
      <c r="G30" s="122"/>
      <c r="H30" s="122"/>
      <c r="I30" s="122"/>
      <c r="J30" s="122"/>
      <c r="K30" s="122"/>
      <c r="L30" s="122"/>
      <c r="M30" s="122"/>
      <c r="N30" s="122"/>
      <c r="O30" s="122"/>
      <c r="P30" s="122"/>
      <c r="Q30" s="122"/>
      <c r="R30" s="122"/>
      <c r="S30" s="122"/>
      <c r="T30" s="122"/>
      <c r="U30" s="122"/>
      <c r="V30" s="122"/>
      <c r="W30" s="122"/>
      <c r="X30" s="122"/>
      <c r="Y30" s="122"/>
      <c r="Z30" s="122"/>
      <c r="AA30" s="122"/>
      <c r="AB30" s="122"/>
      <c r="AC30" s="122"/>
      <c r="AD30" s="122"/>
      <c r="AE30" s="122"/>
      <c r="AF30" s="99"/>
      <c r="AG30" s="99"/>
      <c r="AH30" s="99"/>
      <c r="AI30" s="99"/>
      <c r="AJ30" s="99"/>
      <c r="AK30" s="63"/>
    </row>
    <row r="31" spans="1:37" ht="30.65" customHeight="1" x14ac:dyDescent="0.35">
      <c r="A31" s="63"/>
      <c r="B31" s="509"/>
      <c r="C31" s="510"/>
      <c r="D31" s="510"/>
      <c r="E31" s="510"/>
      <c r="F31" s="510"/>
      <c r="G31" s="510"/>
      <c r="H31" s="510"/>
      <c r="I31" s="510"/>
      <c r="J31" s="510"/>
      <c r="K31" s="510"/>
      <c r="L31" s="510"/>
      <c r="M31" s="510"/>
      <c r="N31" s="510"/>
      <c r="O31" s="510"/>
      <c r="P31" s="510"/>
      <c r="Q31" s="510"/>
      <c r="R31" s="510"/>
      <c r="S31" s="510"/>
      <c r="T31" s="510"/>
      <c r="U31" s="510"/>
      <c r="V31" s="510"/>
      <c r="W31" s="510"/>
      <c r="X31" s="510"/>
      <c r="Y31" s="510"/>
      <c r="Z31" s="510"/>
      <c r="AA31" s="510"/>
      <c r="AB31" s="510"/>
      <c r="AC31" s="510"/>
      <c r="AD31" s="510"/>
      <c r="AE31" s="510"/>
      <c r="AF31" s="510"/>
      <c r="AG31" s="510"/>
      <c r="AH31" s="510"/>
      <c r="AI31" s="510"/>
      <c r="AJ31" s="511"/>
      <c r="AK31" s="63"/>
    </row>
    <row r="32" spans="1:37" ht="5" customHeight="1" x14ac:dyDescent="0.35">
      <c r="A32" s="63"/>
      <c r="B32" s="122"/>
      <c r="C32" s="122"/>
      <c r="D32" s="122"/>
      <c r="E32" s="122"/>
      <c r="F32" s="122"/>
      <c r="G32" s="122"/>
      <c r="H32" s="122"/>
      <c r="I32" s="122"/>
      <c r="J32" s="122"/>
      <c r="K32" s="122"/>
      <c r="L32" s="122"/>
      <c r="M32" s="122"/>
      <c r="N32" s="122"/>
      <c r="O32" s="122"/>
      <c r="P32" s="122"/>
      <c r="Q32" s="122"/>
      <c r="R32" s="122"/>
      <c r="S32" s="122"/>
      <c r="T32" s="122"/>
      <c r="U32" s="122"/>
      <c r="V32" s="122"/>
      <c r="W32" s="122"/>
      <c r="X32" s="122"/>
      <c r="Y32" s="122"/>
      <c r="Z32" s="122"/>
      <c r="AA32" s="122"/>
      <c r="AB32" s="122"/>
      <c r="AC32" s="122"/>
      <c r="AD32" s="122"/>
      <c r="AE32" s="122"/>
      <c r="AF32" s="122"/>
      <c r="AG32" s="122"/>
      <c r="AH32" s="122"/>
      <c r="AI32" s="122"/>
      <c r="AJ32" s="122"/>
      <c r="AK32" s="63"/>
    </row>
    <row r="33" spans="1:63" ht="15" customHeight="1" x14ac:dyDescent="0.35">
      <c r="A33" s="63"/>
      <c r="B33" s="493" t="s">
        <v>119</v>
      </c>
      <c r="C33" s="493"/>
      <c r="D33" s="493"/>
      <c r="E33" s="493"/>
      <c r="F33" s="493"/>
      <c r="G33" s="493"/>
      <c r="H33" s="493"/>
      <c r="I33" s="493"/>
      <c r="J33" s="493"/>
      <c r="K33" s="493"/>
      <c r="L33" s="493"/>
      <c r="M33" s="493"/>
      <c r="N33" s="493"/>
      <c r="O33" s="493"/>
      <c r="P33" s="493"/>
      <c r="Q33" s="493"/>
      <c r="R33" s="493"/>
      <c r="S33" s="493"/>
      <c r="T33" s="493"/>
      <c r="U33" s="493"/>
      <c r="V33" s="493"/>
      <c r="W33" s="493"/>
      <c r="X33" s="493"/>
      <c r="Y33" s="493"/>
      <c r="Z33" s="493"/>
      <c r="AA33" s="493"/>
      <c r="AB33" s="493"/>
      <c r="AC33" s="493"/>
      <c r="AD33" s="493"/>
      <c r="AE33" s="122"/>
      <c r="AF33" s="394"/>
      <c r="AG33" s="395"/>
      <c r="AH33" s="395"/>
      <c r="AI33" s="395"/>
      <c r="AJ33" s="396"/>
      <c r="AK33" s="234">
        <f>IF(AF33="",-7,IF(AF33="NO",-7,0))</f>
        <v>-7</v>
      </c>
    </row>
    <row r="34" spans="1:63" ht="4.25" customHeight="1" x14ac:dyDescent="0.35">
      <c r="A34" s="63"/>
      <c r="B34" s="122"/>
      <c r="C34" s="122"/>
      <c r="D34" s="122"/>
      <c r="E34" s="122"/>
      <c r="F34" s="122"/>
      <c r="G34" s="122"/>
      <c r="H34" s="122"/>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4"/>
      <c r="AG34" s="124"/>
      <c r="AH34" s="124"/>
      <c r="AI34" s="124"/>
      <c r="AJ34" s="124"/>
      <c r="AK34" s="234"/>
    </row>
    <row r="35" spans="1:63" x14ac:dyDescent="0.35">
      <c r="A35" s="63"/>
      <c r="B35" s="493" t="s">
        <v>120</v>
      </c>
      <c r="C35" s="493"/>
      <c r="D35" s="493"/>
      <c r="E35" s="493"/>
      <c r="F35" s="493"/>
      <c r="G35" s="493"/>
      <c r="H35" s="493"/>
      <c r="I35" s="493"/>
      <c r="J35" s="493"/>
      <c r="K35" s="493"/>
      <c r="L35" s="493"/>
      <c r="M35" s="493"/>
      <c r="N35" s="493"/>
      <c r="O35" s="493"/>
      <c r="P35" s="493"/>
      <c r="Q35" s="493"/>
      <c r="R35" s="493"/>
      <c r="S35" s="493"/>
      <c r="T35" s="493"/>
      <c r="U35" s="493"/>
      <c r="V35" s="493"/>
      <c r="W35" s="493"/>
      <c r="X35" s="493"/>
      <c r="Y35" s="493"/>
      <c r="Z35" s="493"/>
      <c r="AA35" s="493"/>
      <c r="AB35" s="493"/>
      <c r="AC35" s="493"/>
      <c r="AD35" s="493"/>
      <c r="AE35" s="122"/>
      <c r="AF35" s="394"/>
      <c r="AG35" s="395"/>
      <c r="AH35" s="395"/>
      <c r="AI35" s="395"/>
      <c r="AJ35" s="396"/>
      <c r="AK35" s="234">
        <f>IF(AF35="",-5,IF(AF35="NO",-5,0))</f>
        <v>-5</v>
      </c>
    </row>
    <row r="36" spans="1:63" ht="4.25" customHeight="1" x14ac:dyDescent="0.35">
      <c r="A36" s="63"/>
      <c r="B36" s="122"/>
      <c r="C36" s="122"/>
      <c r="D36" s="122"/>
      <c r="E36" s="122"/>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74"/>
      <c r="AG36" s="74"/>
      <c r="AH36" s="74"/>
      <c r="AI36" s="74"/>
      <c r="AJ36" s="74"/>
      <c r="AK36" s="232"/>
    </row>
    <row r="37" spans="1:63" x14ac:dyDescent="0.35">
      <c r="A37" s="63"/>
      <c r="B37" s="493" t="s">
        <v>121</v>
      </c>
      <c r="C37" s="493"/>
      <c r="D37" s="493"/>
      <c r="E37" s="493"/>
      <c r="F37" s="493"/>
      <c r="G37" s="493"/>
      <c r="H37" s="493"/>
      <c r="I37" s="493"/>
      <c r="J37" s="493"/>
      <c r="K37" s="493"/>
      <c r="L37" s="493"/>
      <c r="M37" s="493"/>
      <c r="N37" s="493"/>
      <c r="O37" s="493"/>
      <c r="P37" s="493"/>
      <c r="Q37" s="493"/>
      <c r="R37" s="493"/>
      <c r="S37" s="493"/>
      <c r="T37" s="493"/>
      <c r="U37" s="493"/>
      <c r="V37" s="493"/>
      <c r="W37" s="493"/>
      <c r="X37" s="493"/>
      <c r="Y37" s="493"/>
      <c r="Z37" s="493"/>
      <c r="AA37" s="493"/>
      <c r="AB37" s="493"/>
      <c r="AC37" s="493"/>
      <c r="AD37" s="493"/>
      <c r="AE37" s="122"/>
      <c r="AF37" s="394"/>
      <c r="AG37" s="395"/>
      <c r="AH37" s="395"/>
      <c r="AI37" s="395"/>
      <c r="AJ37" s="396"/>
      <c r="AK37" s="234">
        <f>IF(AF37="",-2,IF(AF37="NO",-2,0))</f>
        <v>-2</v>
      </c>
    </row>
    <row r="38" spans="1:63" ht="5" customHeight="1" x14ac:dyDescent="0.35">
      <c r="A38" s="63"/>
      <c r="B38" s="513"/>
      <c r="C38" s="513"/>
      <c r="D38" s="513"/>
      <c r="E38" s="513"/>
      <c r="F38" s="513"/>
      <c r="G38" s="513"/>
      <c r="H38" s="513"/>
      <c r="I38" s="513"/>
      <c r="J38" s="513"/>
      <c r="K38" s="513"/>
      <c r="L38" s="513"/>
      <c r="M38" s="513"/>
      <c r="N38" s="513"/>
      <c r="O38" s="513"/>
      <c r="P38" s="513"/>
      <c r="Q38" s="513"/>
      <c r="R38" s="513"/>
      <c r="S38" s="513"/>
      <c r="T38" s="513"/>
      <c r="U38" s="513"/>
      <c r="V38" s="513"/>
      <c r="W38" s="513"/>
      <c r="X38" s="513"/>
      <c r="Y38" s="513"/>
      <c r="Z38" s="513"/>
      <c r="AA38" s="513"/>
      <c r="AB38" s="513"/>
      <c r="AC38" s="513"/>
      <c r="AD38" s="513"/>
      <c r="AE38" s="513"/>
      <c r="AF38" s="513"/>
      <c r="AG38" s="513"/>
      <c r="AH38" s="513"/>
      <c r="AI38" s="513"/>
      <c r="AJ38" s="513"/>
      <c r="AK38" s="63"/>
    </row>
    <row r="39" spans="1:63" x14ac:dyDescent="0.35">
      <c r="A39" s="63"/>
      <c r="B39" s="494" t="s">
        <v>122</v>
      </c>
      <c r="C39" s="495"/>
      <c r="D39" s="495"/>
      <c r="E39" s="495"/>
      <c r="F39" s="495"/>
      <c r="G39" s="495"/>
      <c r="H39" s="495"/>
      <c r="I39" s="495"/>
      <c r="J39" s="495"/>
      <c r="K39" s="495"/>
      <c r="L39" s="495"/>
      <c r="M39" s="495"/>
      <c r="N39" s="495"/>
      <c r="O39" s="495"/>
      <c r="P39" s="495"/>
      <c r="Q39" s="495"/>
      <c r="R39" s="495"/>
      <c r="S39" s="495"/>
      <c r="T39" s="495"/>
      <c r="U39" s="495"/>
      <c r="V39" s="495"/>
      <c r="W39" s="495"/>
      <c r="X39" s="495"/>
      <c r="Y39" s="495"/>
      <c r="Z39" s="495"/>
      <c r="AA39" s="495"/>
      <c r="AB39" s="495"/>
      <c r="AC39" s="495"/>
      <c r="AD39" s="496"/>
      <c r="AE39" s="123"/>
      <c r="AF39" s="505" t="s">
        <v>23</v>
      </c>
      <c r="AG39" s="505"/>
      <c r="AH39" s="74"/>
      <c r="AI39" s="505" t="s">
        <v>109</v>
      </c>
      <c r="AJ39" s="505"/>
      <c r="AK39" s="63"/>
    </row>
    <row r="40" spans="1:63" x14ac:dyDescent="0.35">
      <c r="A40" s="63"/>
      <c r="B40" s="123"/>
      <c r="C40" s="123"/>
      <c r="D40" s="123"/>
      <c r="E40" s="123"/>
      <c r="F40" s="123"/>
      <c r="G40" s="123"/>
      <c r="H40" s="123"/>
      <c r="I40" s="123"/>
      <c r="J40" s="123"/>
      <c r="K40" s="123"/>
      <c r="L40" s="123"/>
      <c r="M40" s="123"/>
      <c r="N40" s="123"/>
      <c r="O40" s="123"/>
      <c r="P40" s="123"/>
      <c r="Q40" s="123"/>
      <c r="R40" s="123"/>
      <c r="S40" s="123"/>
      <c r="T40" s="123"/>
      <c r="U40" s="123"/>
      <c r="V40" s="123"/>
      <c r="W40" s="123"/>
      <c r="X40" s="123"/>
      <c r="Y40" s="123"/>
      <c r="Z40" s="123"/>
      <c r="AA40" s="123"/>
      <c r="AB40" s="123"/>
      <c r="AC40" s="123"/>
      <c r="AD40" s="123"/>
      <c r="AE40" s="123"/>
      <c r="AF40" s="74"/>
      <c r="AG40" s="74"/>
      <c r="AH40" s="74"/>
      <c r="AI40" s="74"/>
      <c r="AJ40" s="74"/>
      <c r="AK40" s="63"/>
    </row>
    <row r="41" spans="1:63" x14ac:dyDescent="0.35">
      <c r="A41" s="63"/>
      <c r="B41" s="484" t="s">
        <v>948</v>
      </c>
      <c r="C41" s="484"/>
      <c r="D41" s="485"/>
      <c r="E41" s="486"/>
      <c r="F41" s="487"/>
      <c r="G41" s="484" t="s">
        <v>949</v>
      </c>
      <c r="H41" s="484"/>
      <c r="I41" s="484"/>
      <c r="J41" s="484"/>
      <c r="K41" s="484"/>
      <c r="L41" s="484"/>
      <c r="M41" s="484"/>
      <c r="N41" s="484"/>
      <c r="O41" s="484"/>
      <c r="P41" s="484"/>
      <c r="Q41" s="484"/>
      <c r="R41" s="484"/>
      <c r="S41" s="484"/>
      <c r="T41" s="484"/>
      <c r="U41" s="484"/>
      <c r="V41" s="484"/>
      <c r="W41" s="484"/>
      <c r="X41" s="484"/>
      <c r="Y41" s="484"/>
      <c r="Z41" s="484"/>
      <c r="AA41" s="484"/>
      <c r="AB41" s="484"/>
      <c r="AC41" s="484"/>
      <c r="AD41" s="484"/>
      <c r="AE41" s="484"/>
      <c r="AF41" s="484"/>
      <c r="AG41" s="484"/>
      <c r="AH41" s="484"/>
      <c r="AI41" s="484"/>
      <c r="AJ41" s="484"/>
      <c r="AK41" s="63"/>
    </row>
    <row r="42" spans="1:63" ht="7.25" customHeight="1" x14ac:dyDescent="0.35">
      <c r="A42" s="63"/>
      <c r="B42" s="129"/>
      <c r="C42" s="129"/>
      <c r="D42" s="129"/>
      <c r="E42" s="129"/>
      <c r="F42" s="73"/>
      <c r="G42" s="102"/>
      <c r="H42" s="102"/>
      <c r="I42" s="102"/>
      <c r="J42" s="102"/>
      <c r="K42" s="102"/>
      <c r="L42" s="102"/>
      <c r="M42" s="102"/>
      <c r="N42" s="102"/>
      <c r="O42" s="102"/>
      <c r="P42" s="102"/>
      <c r="Q42" s="102"/>
      <c r="R42" s="102"/>
      <c r="S42" s="102"/>
      <c r="T42" s="102"/>
      <c r="U42" s="102"/>
      <c r="V42" s="102"/>
      <c r="W42" s="102"/>
      <c r="X42" s="102"/>
      <c r="Y42" s="102"/>
      <c r="Z42" s="102"/>
      <c r="AA42" s="102"/>
      <c r="AB42" s="102"/>
      <c r="AC42" s="102"/>
      <c r="AD42" s="102"/>
      <c r="AE42" s="102"/>
      <c r="AF42" s="102"/>
      <c r="AG42" s="102"/>
      <c r="AH42" s="102"/>
      <c r="AI42" s="102"/>
      <c r="AJ42" s="102"/>
      <c r="AK42" s="63"/>
    </row>
    <row r="43" spans="1:63" ht="15" customHeight="1" x14ac:dyDescent="0.35">
      <c r="A43" s="63"/>
      <c r="B43" s="194"/>
      <c r="C43" s="86" t="s">
        <v>123</v>
      </c>
      <c r="D43" s="86">
        <f>'1 BASIC QUESTIONNAIRE'!AB30</f>
        <v>0</v>
      </c>
      <c r="E43" s="86"/>
      <c r="F43" s="86"/>
      <c r="G43" s="86"/>
      <c r="H43" s="86"/>
      <c r="I43" s="107"/>
      <c r="J43" s="107"/>
      <c r="K43" s="107"/>
      <c r="L43" s="107"/>
      <c r="M43" s="107"/>
      <c r="N43" s="194"/>
      <c r="O43" s="126" t="s">
        <v>124</v>
      </c>
      <c r="P43" s="86"/>
      <c r="Q43" s="86"/>
      <c r="R43" s="86"/>
      <c r="S43" s="86"/>
      <c r="T43" s="86"/>
      <c r="U43" s="86"/>
      <c r="V43" s="86"/>
      <c r="W43" s="86"/>
      <c r="X43" s="86"/>
      <c r="Y43" s="86"/>
      <c r="Z43" s="86"/>
      <c r="AA43" s="194"/>
      <c r="AB43" s="126" t="s">
        <v>125</v>
      </c>
      <c r="AC43" s="86"/>
      <c r="AD43" s="86"/>
      <c r="AE43" s="86"/>
      <c r="AF43" s="86"/>
      <c r="AG43" s="86"/>
      <c r="AH43" s="86"/>
      <c r="AI43" s="86"/>
      <c r="AJ43" s="86"/>
      <c r="AK43" s="86"/>
      <c r="AL43" s="127"/>
      <c r="AM43" s="127"/>
      <c r="AN43" s="127"/>
      <c r="AO43" s="127"/>
      <c r="AP43" s="127"/>
      <c r="AQ43" s="127"/>
      <c r="AR43" s="127"/>
      <c r="AS43" s="127"/>
      <c r="AT43" s="127"/>
      <c r="AU43" s="127"/>
      <c r="AV43" s="127"/>
      <c r="AW43" s="127"/>
      <c r="AX43" s="127"/>
      <c r="AY43" s="127"/>
      <c r="AZ43" s="127"/>
      <c r="BA43" s="127"/>
      <c r="BB43" s="127"/>
      <c r="BC43" s="127"/>
      <c r="BD43" s="127"/>
      <c r="BE43" s="127"/>
      <c r="BF43" s="127"/>
      <c r="BG43" s="127"/>
      <c r="BH43" s="127"/>
      <c r="BI43" s="127"/>
      <c r="BJ43" s="1"/>
      <c r="BK43" s="1"/>
    </row>
    <row r="44" spans="1:63" ht="4.25" customHeight="1" x14ac:dyDescent="0.35">
      <c r="A44" s="63"/>
      <c r="B44" s="73"/>
      <c r="C44" s="86"/>
      <c r="D44" s="86"/>
      <c r="E44" s="86"/>
      <c r="F44" s="86"/>
      <c r="G44" s="86"/>
      <c r="H44" s="86"/>
      <c r="I44" s="128"/>
      <c r="J44" s="128"/>
      <c r="K44" s="128"/>
      <c r="L44" s="128"/>
      <c r="M44" s="128"/>
      <c r="N44" s="73"/>
      <c r="O44" s="86"/>
      <c r="P44" s="86"/>
      <c r="Q44" s="86"/>
      <c r="R44" s="86"/>
      <c r="S44" s="86"/>
      <c r="T44" s="86"/>
      <c r="U44" s="86"/>
      <c r="V44" s="86"/>
      <c r="W44" s="86"/>
      <c r="X44" s="86"/>
      <c r="Y44" s="86"/>
      <c r="Z44" s="86"/>
      <c r="AA44" s="73"/>
      <c r="AB44" s="86"/>
      <c r="AC44" s="86"/>
      <c r="AD44" s="86"/>
      <c r="AE44" s="86"/>
      <c r="AF44" s="86"/>
      <c r="AG44" s="86"/>
      <c r="AH44" s="86"/>
      <c r="AI44" s="86"/>
      <c r="AJ44" s="86"/>
      <c r="AK44" s="86"/>
      <c r="AL44" s="127"/>
      <c r="AM44" s="127"/>
      <c r="AN44" s="127"/>
      <c r="AO44" s="127"/>
      <c r="AP44" s="127"/>
      <c r="AQ44" s="127"/>
      <c r="AR44" s="127"/>
      <c r="AS44" s="127"/>
      <c r="AT44" s="127"/>
      <c r="AU44" s="127"/>
      <c r="AV44" s="127"/>
      <c r="AW44" s="127"/>
      <c r="AX44" s="127"/>
      <c r="AY44" s="127"/>
      <c r="AZ44" s="127"/>
      <c r="BA44" s="127"/>
      <c r="BB44" s="127"/>
      <c r="BC44" s="127"/>
      <c r="BD44" s="127"/>
      <c r="BE44" s="127"/>
      <c r="BF44" s="127"/>
      <c r="BG44" s="127"/>
      <c r="BH44" s="127"/>
      <c r="BI44" s="127"/>
      <c r="BJ44" s="1"/>
      <c r="BK44" s="1"/>
    </row>
    <row r="45" spans="1:63" ht="15" customHeight="1" x14ac:dyDescent="0.35">
      <c r="A45" s="63"/>
      <c r="B45" s="194"/>
      <c r="C45" s="126" t="s">
        <v>126</v>
      </c>
      <c r="D45" s="86"/>
      <c r="E45" s="86"/>
      <c r="F45" s="86"/>
      <c r="G45" s="86"/>
      <c r="H45" s="86"/>
      <c r="I45" s="107"/>
      <c r="J45" s="107"/>
      <c r="K45" s="107"/>
      <c r="L45" s="107"/>
      <c r="M45" s="107"/>
      <c r="N45" s="194"/>
      <c r="O45" s="126" t="s">
        <v>127</v>
      </c>
      <c r="P45" s="86"/>
      <c r="Q45" s="86"/>
      <c r="R45" s="86"/>
      <c r="S45" s="86"/>
      <c r="T45" s="86"/>
      <c r="U45" s="86"/>
      <c r="V45" s="86"/>
      <c r="W45" s="86"/>
      <c r="X45" s="86"/>
      <c r="Y45" s="86"/>
      <c r="Z45" s="86"/>
      <c r="AA45" s="194"/>
      <c r="AB45" s="126" t="s">
        <v>128</v>
      </c>
      <c r="AC45" s="86"/>
      <c r="AD45" s="86"/>
      <c r="AE45" s="86"/>
      <c r="AF45" s="86"/>
      <c r="AG45" s="86"/>
      <c r="AH45" s="86"/>
      <c r="AI45" s="86"/>
      <c r="AJ45" s="86"/>
      <c r="AK45" s="86"/>
      <c r="AL45" s="127"/>
      <c r="AM45" s="127"/>
      <c r="AN45" s="127"/>
      <c r="AO45" s="127"/>
      <c r="AP45" s="127"/>
      <c r="AQ45" s="127"/>
      <c r="AR45" s="127"/>
      <c r="AS45" s="127"/>
      <c r="AT45" s="127"/>
      <c r="AU45" s="127"/>
      <c r="AV45" s="127"/>
      <c r="AW45" s="127"/>
      <c r="AX45" s="127"/>
      <c r="AY45" s="127"/>
      <c r="AZ45" s="127"/>
      <c r="BA45" s="127"/>
      <c r="BB45" s="127"/>
      <c r="BC45" s="127"/>
      <c r="BD45" s="127"/>
      <c r="BE45" s="127"/>
      <c r="BF45" s="127"/>
      <c r="BG45" s="127"/>
      <c r="BH45" s="127"/>
      <c r="BI45" s="127"/>
      <c r="BJ45" s="1"/>
      <c r="BK45" s="1"/>
    </row>
    <row r="46" spans="1:63" ht="15" customHeight="1" x14ac:dyDescent="0.35">
      <c r="A46" s="63"/>
      <c r="B46" s="107"/>
      <c r="C46" s="107"/>
      <c r="D46" s="107"/>
      <c r="E46" s="107"/>
      <c r="F46" s="107"/>
      <c r="G46" s="107"/>
      <c r="H46" s="107"/>
      <c r="I46" s="107"/>
      <c r="J46" s="107"/>
      <c r="K46" s="107"/>
      <c r="L46" s="107"/>
      <c r="M46" s="107"/>
      <c r="N46" s="107"/>
      <c r="O46" s="107"/>
      <c r="P46" s="107"/>
      <c r="Q46" s="107"/>
      <c r="R46" s="107"/>
      <c r="S46" s="107"/>
      <c r="T46" s="107"/>
      <c r="U46" s="107"/>
      <c r="V46" s="107"/>
      <c r="W46" s="107"/>
      <c r="X46" s="107"/>
      <c r="Y46" s="107"/>
      <c r="Z46" s="107"/>
      <c r="AA46" s="107"/>
      <c r="AB46" s="107"/>
      <c r="AC46" s="107"/>
      <c r="AD46" s="107"/>
      <c r="AE46" s="107"/>
      <c r="AF46" s="107"/>
      <c r="AG46" s="107"/>
      <c r="AH46" s="107"/>
      <c r="AI46" s="107"/>
      <c r="AJ46" s="107"/>
      <c r="AK46" s="63"/>
    </row>
    <row r="47" spans="1:63" ht="30" customHeight="1" x14ac:dyDescent="0.35">
      <c r="A47" s="63"/>
      <c r="B47" s="343" t="s">
        <v>129</v>
      </c>
      <c r="C47" s="343"/>
      <c r="D47" s="343"/>
      <c r="E47" s="343"/>
      <c r="F47" s="343"/>
      <c r="G47" s="343"/>
      <c r="H47" s="343"/>
      <c r="I47" s="343"/>
      <c r="J47" s="343"/>
      <c r="K47" s="343"/>
      <c r="L47" s="343"/>
      <c r="M47" s="343"/>
      <c r="N47" s="343"/>
      <c r="O47" s="343"/>
      <c r="P47" s="343"/>
      <c r="Q47" s="343"/>
      <c r="R47" s="343"/>
      <c r="S47" s="343"/>
      <c r="T47" s="343"/>
      <c r="U47" s="343"/>
      <c r="V47" s="343"/>
      <c r="W47" s="343"/>
      <c r="X47" s="343"/>
      <c r="Y47" s="343"/>
      <c r="Z47" s="343"/>
      <c r="AA47" s="343"/>
      <c r="AB47" s="343"/>
      <c r="AC47" s="343"/>
      <c r="AD47" s="343"/>
      <c r="AE47" s="125"/>
      <c r="AF47" s="394"/>
      <c r="AG47" s="395"/>
      <c r="AH47" s="395"/>
      <c r="AI47" s="395"/>
      <c r="AJ47" s="396"/>
      <c r="AK47" s="234">
        <f>IF(AF47="",-3,IF(AF47="NO",-3,0))</f>
        <v>-3</v>
      </c>
    </row>
    <row r="48" spans="1:63" ht="5" customHeight="1" x14ac:dyDescent="0.35">
      <c r="A48" s="63"/>
      <c r="B48" s="125"/>
      <c r="C48" s="125"/>
      <c r="D48" s="125"/>
      <c r="E48" s="125"/>
      <c r="F48" s="125"/>
      <c r="G48" s="125"/>
      <c r="H48" s="125"/>
      <c r="I48" s="125"/>
      <c r="J48" s="125"/>
      <c r="K48" s="125"/>
      <c r="L48" s="125"/>
      <c r="M48" s="125"/>
      <c r="N48" s="125"/>
      <c r="O48" s="125"/>
      <c r="P48" s="125"/>
      <c r="Q48" s="125"/>
      <c r="R48" s="125"/>
      <c r="S48" s="125"/>
      <c r="T48" s="125"/>
      <c r="U48" s="125"/>
      <c r="V48" s="125"/>
      <c r="W48" s="125"/>
      <c r="X48" s="125"/>
      <c r="Y48" s="125"/>
      <c r="Z48" s="125"/>
      <c r="AA48" s="125"/>
      <c r="AB48" s="125"/>
      <c r="AC48" s="125"/>
      <c r="AD48" s="125"/>
      <c r="AE48" s="125"/>
      <c r="AF48" s="74"/>
      <c r="AG48" s="74"/>
      <c r="AH48" s="74"/>
      <c r="AI48" s="74"/>
      <c r="AJ48" s="74"/>
      <c r="AK48" s="234"/>
    </row>
    <row r="49" spans="1:43" ht="30.65" customHeight="1" x14ac:dyDescent="0.35">
      <c r="A49" s="63"/>
      <c r="B49" s="514"/>
      <c r="C49" s="515"/>
      <c r="D49" s="515"/>
      <c r="E49" s="515"/>
      <c r="F49" s="515"/>
      <c r="G49" s="515"/>
      <c r="H49" s="515"/>
      <c r="I49" s="515"/>
      <c r="J49" s="515"/>
      <c r="K49" s="515"/>
      <c r="L49" s="515"/>
      <c r="M49" s="515"/>
      <c r="N49" s="515"/>
      <c r="O49" s="515"/>
      <c r="P49" s="515"/>
      <c r="Q49" s="515"/>
      <c r="R49" s="515"/>
      <c r="S49" s="515"/>
      <c r="T49" s="515"/>
      <c r="U49" s="515"/>
      <c r="V49" s="515"/>
      <c r="W49" s="515"/>
      <c r="X49" s="515"/>
      <c r="Y49" s="515"/>
      <c r="Z49" s="515"/>
      <c r="AA49" s="515"/>
      <c r="AB49" s="515"/>
      <c r="AC49" s="515"/>
      <c r="AD49" s="515"/>
      <c r="AE49" s="515"/>
      <c r="AF49" s="515"/>
      <c r="AG49" s="515"/>
      <c r="AH49" s="515"/>
      <c r="AI49" s="515"/>
      <c r="AJ49" s="516"/>
      <c r="AK49" s="234"/>
    </row>
    <row r="50" spans="1:43" ht="6" customHeight="1" x14ac:dyDescent="0.35">
      <c r="A50" s="63"/>
      <c r="B50" s="71"/>
      <c r="C50" s="71"/>
      <c r="D50" s="71"/>
      <c r="E50" s="71"/>
      <c r="F50" s="71"/>
      <c r="G50" s="71"/>
      <c r="H50" s="71"/>
      <c r="I50" s="71"/>
      <c r="J50" s="71"/>
      <c r="K50" s="71"/>
      <c r="L50" s="71"/>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234"/>
    </row>
    <row r="51" spans="1:43" x14ac:dyDescent="0.35">
      <c r="A51" s="63"/>
      <c r="B51" s="493" t="s">
        <v>130</v>
      </c>
      <c r="C51" s="493"/>
      <c r="D51" s="493"/>
      <c r="E51" s="493"/>
      <c r="F51" s="493"/>
      <c r="G51" s="493"/>
      <c r="H51" s="493"/>
      <c r="I51" s="493"/>
      <c r="J51" s="493"/>
      <c r="K51" s="493"/>
      <c r="L51" s="493"/>
      <c r="M51" s="493"/>
      <c r="N51" s="493"/>
      <c r="O51" s="493"/>
      <c r="P51" s="493"/>
      <c r="Q51" s="493"/>
      <c r="R51" s="493"/>
      <c r="S51" s="493"/>
      <c r="T51" s="493"/>
      <c r="U51" s="493"/>
      <c r="V51" s="493"/>
      <c r="W51" s="493"/>
      <c r="X51" s="493"/>
      <c r="Y51" s="493"/>
      <c r="Z51" s="493"/>
      <c r="AA51" s="493"/>
      <c r="AB51" s="493"/>
      <c r="AC51" s="493"/>
      <c r="AD51" s="493"/>
      <c r="AE51" s="122"/>
      <c r="AF51" s="394"/>
      <c r="AG51" s="395"/>
      <c r="AH51" s="395"/>
      <c r="AI51" s="395"/>
      <c r="AJ51" s="396"/>
      <c r="AK51" s="234">
        <f>IF(AF51="",-7,IF(AF51="NO",-7,0))</f>
        <v>-7</v>
      </c>
    </row>
    <row r="52" spans="1:43" ht="4.25" customHeight="1" x14ac:dyDescent="0.35">
      <c r="A52" s="63"/>
      <c r="B52" s="122"/>
      <c r="C52" s="122"/>
      <c r="D52" s="122"/>
      <c r="E52" s="122"/>
      <c r="F52" s="122"/>
      <c r="G52" s="122"/>
      <c r="H52" s="122"/>
      <c r="I52" s="122"/>
      <c r="J52" s="122"/>
      <c r="K52" s="122"/>
      <c r="L52" s="122"/>
      <c r="M52" s="122"/>
      <c r="N52" s="122"/>
      <c r="O52" s="122"/>
      <c r="P52" s="122"/>
      <c r="Q52" s="122"/>
      <c r="R52" s="122"/>
      <c r="S52" s="122"/>
      <c r="T52" s="122"/>
      <c r="U52" s="122"/>
      <c r="V52" s="122"/>
      <c r="W52" s="122"/>
      <c r="X52" s="122"/>
      <c r="Y52" s="122"/>
      <c r="Z52" s="122"/>
      <c r="AA52" s="122"/>
      <c r="AB52" s="122"/>
      <c r="AC52" s="122"/>
      <c r="AD52" s="122"/>
      <c r="AE52" s="122"/>
      <c r="AF52" s="74"/>
      <c r="AG52" s="74"/>
      <c r="AH52" s="74"/>
      <c r="AI52" s="74"/>
      <c r="AJ52" s="74"/>
      <c r="AK52" s="234"/>
    </row>
    <row r="53" spans="1:43" ht="15" customHeight="1" x14ac:dyDescent="0.35">
      <c r="A53" s="63"/>
      <c r="B53" s="497" t="s">
        <v>131</v>
      </c>
      <c r="C53" s="497"/>
      <c r="D53" s="497"/>
      <c r="E53" s="497"/>
      <c r="F53" s="497"/>
      <c r="G53" s="497"/>
      <c r="H53" s="497"/>
      <c r="I53" s="497"/>
      <c r="J53" s="497"/>
      <c r="K53" s="497"/>
      <c r="L53" s="497"/>
      <c r="M53" s="497"/>
      <c r="N53" s="497"/>
      <c r="O53" s="497"/>
      <c r="P53" s="497"/>
      <c r="Q53" s="497"/>
      <c r="R53" s="497"/>
      <c r="S53" s="497"/>
      <c r="T53" s="497"/>
      <c r="U53" s="497"/>
      <c r="V53" s="497"/>
      <c r="W53" s="497"/>
      <c r="X53" s="497"/>
      <c r="Y53" s="497"/>
      <c r="Z53" s="497"/>
      <c r="AA53" s="497"/>
      <c r="AB53" s="497"/>
      <c r="AC53" s="497"/>
      <c r="AD53" s="497"/>
      <c r="AE53" s="125"/>
      <c r="AF53" s="394"/>
      <c r="AG53" s="395"/>
      <c r="AH53" s="395"/>
      <c r="AI53" s="395"/>
      <c r="AJ53" s="396"/>
      <c r="AK53" s="234">
        <f>IF(AF53="",-10,IF(AF53="NO",-10,0))</f>
        <v>-10</v>
      </c>
    </row>
    <row r="54" spans="1:43" ht="30" customHeight="1" x14ac:dyDescent="0.35">
      <c r="A54" s="63"/>
      <c r="B54" s="343" t="s">
        <v>132</v>
      </c>
      <c r="C54" s="343"/>
      <c r="D54" s="343"/>
      <c r="E54" s="343"/>
      <c r="F54" s="343"/>
      <c r="G54" s="343"/>
      <c r="H54" s="343"/>
      <c r="I54" s="343"/>
      <c r="J54" s="343"/>
      <c r="K54" s="343"/>
      <c r="L54" s="343"/>
      <c r="M54" s="343"/>
      <c r="N54" s="343"/>
      <c r="O54" s="343"/>
      <c r="P54" s="343"/>
      <c r="Q54" s="343"/>
      <c r="R54" s="343"/>
      <c r="S54" s="343"/>
      <c r="T54" s="343"/>
      <c r="U54" s="343"/>
      <c r="V54" s="343"/>
      <c r="W54" s="343"/>
      <c r="X54" s="343"/>
      <c r="Y54" s="343"/>
      <c r="Z54" s="343"/>
      <c r="AA54" s="343"/>
      <c r="AB54" s="343"/>
      <c r="AC54" s="343"/>
      <c r="AD54" s="343"/>
      <c r="AE54" s="343"/>
      <c r="AF54" s="343"/>
      <c r="AG54" s="343"/>
      <c r="AH54" s="343"/>
      <c r="AI54" s="343"/>
      <c r="AJ54" s="343"/>
      <c r="AK54" s="63"/>
    </row>
    <row r="55" spans="1:43" ht="5" customHeight="1" x14ac:dyDescent="0.35">
      <c r="A55" s="63"/>
      <c r="B55" s="125"/>
      <c r="C55" s="125"/>
      <c r="D55" s="125"/>
      <c r="E55" s="125"/>
      <c r="F55" s="125"/>
      <c r="G55" s="125"/>
      <c r="H55" s="125"/>
      <c r="I55" s="125"/>
      <c r="J55" s="125"/>
      <c r="K55" s="125"/>
      <c r="L55" s="125"/>
      <c r="M55" s="125"/>
      <c r="N55" s="125"/>
      <c r="O55" s="125"/>
      <c r="P55" s="125"/>
      <c r="Q55" s="125"/>
      <c r="R55" s="125"/>
      <c r="S55" s="125"/>
      <c r="T55" s="125"/>
      <c r="U55" s="125"/>
      <c r="V55" s="125"/>
      <c r="W55" s="125"/>
      <c r="X55" s="125"/>
      <c r="Y55" s="125"/>
      <c r="Z55" s="125"/>
      <c r="AA55" s="125"/>
      <c r="AB55" s="125"/>
      <c r="AC55" s="125"/>
      <c r="AD55" s="125"/>
      <c r="AE55" s="125"/>
      <c r="AF55" s="125"/>
      <c r="AG55" s="125"/>
      <c r="AH55" s="125"/>
      <c r="AI55" s="125"/>
      <c r="AJ55" s="125"/>
      <c r="AK55" s="63"/>
    </row>
    <row r="56" spans="1:43" ht="30" customHeight="1" x14ac:dyDescent="0.35">
      <c r="A56" s="63"/>
      <c r="B56" s="499"/>
      <c r="C56" s="500"/>
      <c r="D56" s="500"/>
      <c r="E56" s="500"/>
      <c r="F56" s="500"/>
      <c r="G56" s="500"/>
      <c r="H56" s="500"/>
      <c r="I56" s="500"/>
      <c r="J56" s="500"/>
      <c r="K56" s="500"/>
      <c r="L56" s="500"/>
      <c r="M56" s="500"/>
      <c r="N56" s="500"/>
      <c r="O56" s="500"/>
      <c r="P56" s="500"/>
      <c r="Q56" s="500"/>
      <c r="R56" s="500"/>
      <c r="S56" s="500"/>
      <c r="T56" s="500"/>
      <c r="U56" s="500"/>
      <c r="V56" s="500"/>
      <c r="W56" s="500"/>
      <c r="X56" s="500"/>
      <c r="Y56" s="500"/>
      <c r="Z56" s="500"/>
      <c r="AA56" s="500"/>
      <c r="AB56" s="500"/>
      <c r="AC56" s="500"/>
      <c r="AD56" s="500"/>
      <c r="AE56" s="500"/>
      <c r="AF56" s="500"/>
      <c r="AG56" s="500"/>
      <c r="AH56" s="500"/>
      <c r="AI56" s="500"/>
      <c r="AJ56" s="501"/>
      <c r="AK56" s="63"/>
    </row>
    <row r="57" spans="1:43" ht="5" customHeight="1" x14ac:dyDescent="0.35">
      <c r="A57" s="63"/>
      <c r="B57" s="87"/>
      <c r="C57" s="87"/>
      <c r="D57" s="87"/>
      <c r="E57" s="87"/>
      <c r="F57" s="87"/>
      <c r="G57" s="87"/>
      <c r="H57" s="87"/>
      <c r="I57" s="87"/>
      <c r="J57" s="87"/>
      <c r="K57" s="87"/>
      <c r="L57" s="87"/>
      <c r="M57" s="87"/>
      <c r="N57" s="87"/>
      <c r="O57" s="87"/>
      <c r="P57" s="87"/>
      <c r="Q57" s="87"/>
      <c r="R57" s="87"/>
      <c r="S57" s="87"/>
      <c r="T57" s="87"/>
      <c r="U57" s="87"/>
      <c r="V57" s="87"/>
      <c r="W57" s="87"/>
      <c r="X57" s="87"/>
      <c r="Y57" s="87"/>
      <c r="Z57" s="87"/>
      <c r="AA57" s="87"/>
      <c r="AB57" s="87"/>
      <c r="AC57" s="87"/>
      <c r="AD57" s="87"/>
      <c r="AE57" s="87"/>
      <c r="AF57" s="87"/>
      <c r="AG57" s="87"/>
      <c r="AH57" s="87"/>
      <c r="AI57" s="87"/>
      <c r="AJ57" s="87"/>
      <c r="AK57" s="63"/>
    </row>
    <row r="58" spans="1:43" s="1" customFormat="1" ht="15.5" x14ac:dyDescent="0.35">
      <c r="A58" s="63"/>
      <c r="B58" s="488" t="s">
        <v>133</v>
      </c>
      <c r="C58" s="489"/>
      <c r="D58" s="489"/>
      <c r="E58" s="489"/>
      <c r="F58" s="489"/>
      <c r="G58" s="489"/>
      <c r="H58" s="489"/>
      <c r="I58" s="489"/>
      <c r="J58" s="489"/>
      <c r="K58" s="489"/>
      <c r="L58" s="489"/>
      <c r="M58" s="489"/>
      <c r="N58" s="489"/>
      <c r="O58" s="489"/>
      <c r="P58" s="489"/>
      <c r="Q58" s="489"/>
      <c r="R58" s="489"/>
      <c r="S58" s="489"/>
      <c r="T58" s="489"/>
      <c r="U58" s="489"/>
      <c r="V58" s="489"/>
      <c r="W58" s="489"/>
      <c r="X58" s="489"/>
      <c r="Y58" s="489"/>
      <c r="Z58" s="489"/>
      <c r="AA58" s="489"/>
      <c r="AB58" s="489"/>
      <c r="AC58" s="489"/>
      <c r="AD58" s="489"/>
      <c r="AE58" s="489"/>
      <c r="AF58" s="489"/>
      <c r="AG58" s="489"/>
      <c r="AH58" s="489"/>
      <c r="AI58" s="489"/>
      <c r="AJ58" s="490"/>
      <c r="AK58" s="63"/>
    </row>
    <row r="59" spans="1:43" s="1" customFormat="1" ht="15.5" x14ac:dyDescent="0.35">
      <c r="A59" s="63"/>
      <c r="B59" s="120"/>
      <c r="C59" s="120"/>
      <c r="D59" s="120"/>
      <c r="E59" s="120"/>
      <c r="F59" s="120"/>
      <c r="G59" s="120"/>
      <c r="H59" s="120"/>
      <c r="I59" s="120"/>
      <c r="J59" s="120"/>
      <c r="K59" s="120"/>
      <c r="L59" s="120"/>
      <c r="M59" s="120"/>
      <c r="N59" s="120"/>
      <c r="O59" s="120"/>
      <c r="P59" s="120"/>
      <c r="Q59" s="120"/>
      <c r="R59" s="120"/>
      <c r="S59" s="120"/>
      <c r="T59" s="120"/>
      <c r="U59" s="120"/>
      <c r="V59" s="120"/>
      <c r="W59" s="120"/>
      <c r="X59" s="120"/>
      <c r="Y59" s="120"/>
      <c r="Z59" s="120"/>
      <c r="AA59" s="120"/>
      <c r="AB59" s="120"/>
      <c r="AC59" s="120"/>
      <c r="AD59" s="120"/>
      <c r="AE59" s="120"/>
      <c r="AF59" s="120"/>
      <c r="AG59" s="120"/>
      <c r="AH59" s="120"/>
      <c r="AI59" s="120"/>
      <c r="AJ59" s="120"/>
      <c r="AK59" s="63"/>
    </row>
    <row r="60" spans="1:43" x14ac:dyDescent="0.35">
      <c r="A60" s="63"/>
      <c r="B60" s="494" t="s">
        <v>134</v>
      </c>
      <c r="C60" s="495"/>
      <c r="D60" s="495"/>
      <c r="E60" s="495"/>
      <c r="F60" s="495"/>
      <c r="G60" s="495"/>
      <c r="H60" s="495"/>
      <c r="I60" s="495"/>
      <c r="J60" s="495"/>
      <c r="K60" s="495"/>
      <c r="L60" s="495"/>
      <c r="M60" s="495"/>
      <c r="N60" s="495"/>
      <c r="O60" s="495"/>
      <c r="P60" s="495"/>
      <c r="Q60" s="495"/>
      <c r="R60" s="495"/>
      <c r="S60" s="495"/>
      <c r="T60" s="495"/>
      <c r="U60" s="495"/>
      <c r="V60" s="495"/>
      <c r="W60" s="495"/>
      <c r="X60" s="495"/>
      <c r="Y60" s="495"/>
      <c r="Z60" s="495"/>
      <c r="AA60" s="495"/>
      <c r="AB60" s="495"/>
      <c r="AC60" s="495"/>
      <c r="AD60" s="496"/>
      <c r="AE60" s="123"/>
      <c r="AF60" s="491" t="s">
        <v>23</v>
      </c>
      <c r="AG60" s="492"/>
      <c r="AH60" s="74"/>
      <c r="AI60" s="491" t="s">
        <v>109</v>
      </c>
      <c r="AJ60" s="492"/>
      <c r="AK60" s="63"/>
    </row>
    <row r="61" spans="1:43" x14ac:dyDescent="0.35">
      <c r="A61" s="63"/>
      <c r="B61" s="123"/>
      <c r="C61" s="123"/>
      <c r="D61" s="123"/>
      <c r="E61" s="123"/>
      <c r="F61" s="123"/>
      <c r="G61" s="123"/>
      <c r="H61" s="123"/>
      <c r="I61" s="123"/>
      <c r="J61" s="123"/>
      <c r="K61" s="123"/>
      <c r="L61" s="123"/>
      <c r="M61" s="123"/>
      <c r="N61" s="123"/>
      <c r="O61" s="123"/>
      <c r="P61" s="123"/>
      <c r="Q61" s="123"/>
      <c r="R61" s="123"/>
      <c r="S61" s="123"/>
      <c r="T61" s="123"/>
      <c r="U61" s="123"/>
      <c r="V61" s="123"/>
      <c r="W61" s="123"/>
      <c r="X61" s="123"/>
      <c r="Y61" s="123"/>
      <c r="Z61" s="123"/>
      <c r="AA61" s="123"/>
      <c r="AB61" s="123"/>
      <c r="AC61" s="123"/>
      <c r="AD61" s="123"/>
      <c r="AE61" s="123"/>
      <c r="AF61" s="74"/>
      <c r="AG61" s="74"/>
      <c r="AH61" s="74"/>
      <c r="AI61" s="74"/>
      <c r="AJ61" s="74"/>
      <c r="AK61" s="63"/>
    </row>
    <row r="62" spans="1:43" s="1" customFormat="1" x14ac:dyDescent="0.35">
      <c r="A62" s="63"/>
      <c r="B62" s="497" t="s">
        <v>135</v>
      </c>
      <c r="C62" s="497"/>
      <c r="D62" s="497"/>
      <c r="E62" s="497"/>
      <c r="F62" s="497"/>
      <c r="G62" s="497"/>
      <c r="H62" s="497"/>
      <c r="I62" s="497"/>
      <c r="J62" s="497"/>
      <c r="K62" s="497"/>
      <c r="L62" s="497"/>
      <c r="M62" s="497"/>
      <c r="N62" s="497"/>
      <c r="O62" s="497"/>
      <c r="P62" s="497"/>
      <c r="Q62" s="497"/>
      <c r="R62" s="497"/>
      <c r="S62" s="497"/>
      <c r="T62" s="497"/>
      <c r="U62" s="497"/>
      <c r="V62" s="497"/>
      <c r="W62" s="497"/>
      <c r="X62" s="497"/>
      <c r="Y62" s="497"/>
      <c r="Z62" s="497"/>
      <c r="AA62" s="497"/>
      <c r="AB62" s="497"/>
      <c r="AC62" s="497"/>
      <c r="AD62" s="497"/>
      <c r="AE62" s="125"/>
      <c r="AF62" s="394"/>
      <c r="AG62" s="395"/>
      <c r="AH62" s="395"/>
      <c r="AI62" s="395"/>
      <c r="AJ62" s="396"/>
      <c r="AK62" s="63"/>
      <c r="AM62" s="15"/>
      <c r="AN62" s="15"/>
      <c r="AO62" s="15"/>
      <c r="AP62" s="15"/>
      <c r="AQ62" s="15"/>
    </row>
    <row r="63" spans="1:43" s="1" customFormat="1" ht="4.25" customHeight="1" x14ac:dyDescent="0.35">
      <c r="A63" s="63"/>
      <c r="B63" s="498"/>
      <c r="C63" s="498"/>
      <c r="D63" s="498"/>
      <c r="E63" s="498"/>
      <c r="F63" s="498"/>
      <c r="G63" s="498"/>
      <c r="H63" s="498"/>
      <c r="I63" s="498"/>
      <c r="J63" s="498"/>
      <c r="K63" s="498"/>
      <c r="L63" s="498"/>
      <c r="M63" s="498"/>
      <c r="N63" s="498"/>
      <c r="O63" s="498"/>
      <c r="P63" s="498"/>
      <c r="Q63" s="498"/>
      <c r="R63" s="498"/>
      <c r="S63" s="498"/>
      <c r="T63" s="498"/>
      <c r="U63" s="498"/>
      <c r="V63" s="498"/>
      <c r="W63" s="498"/>
      <c r="X63" s="498"/>
      <c r="Y63" s="498"/>
      <c r="Z63" s="498"/>
      <c r="AA63" s="498"/>
      <c r="AB63" s="498"/>
      <c r="AC63" s="498"/>
      <c r="AD63" s="498"/>
      <c r="AE63" s="498"/>
      <c r="AF63" s="498"/>
      <c r="AG63" s="498"/>
      <c r="AH63" s="498"/>
      <c r="AI63" s="498"/>
      <c r="AJ63" s="498"/>
      <c r="AK63" s="63"/>
      <c r="AM63" s="15"/>
      <c r="AN63" s="15"/>
      <c r="AO63" s="15"/>
      <c r="AP63" s="15"/>
      <c r="AQ63" s="15"/>
    </row>
    <row r="64" spans="1:43" s="1" customFormat="1" ht="30" customHeight="1" x14ac:dyDescent="0.35">
      <c r="A64" s="63"/>
      <c r="B64" s="478"/>
      <c r="C64" s="479"/>
      <c r="D64" s="479"/>
      <c r="E64" s="479"/>
      <c r="F64" s="479"/>
      <c r="G64" s="479"/>
      <c r="H64" s="479"/>
      <c r="I64" s="479"/>
      <c r="J64" s="479"/>
      <c r="K64" s="479"/>
      <c r="L64" s="479"/>
      <c r="M64" s="479"/>
      <c r="N64" s="479"/>
      <c r="O64" s="479"/>
      <c r="P64" s="479"/>
      <c r="Q64" s="479"/>
      <c r="R64" s="479"/>
      <c r="S64" s="479"/>
      <c r="T64" s="479"/>
      <c r="U64" s="479"/>
      <c r="V64" s="479"/>
      <c r="W64" s="479"/>
      <c r="X64" s="479"/>
      <c r="Y64" s="479"/>
      <c r="Z64" s="479"/>
      <c r="AA64" s="479"/>
      <c r="AB64" s="479"/>
      <c r="AC64" s="479"/>
      <c r="AD64" s="479"/>
      <c r="AE64" s="479"/>
      <c r="AF64" s="479"/>
      <c r="AG64" s="479"/>
      <c r="AH64" s="479"/>
      <c r="AI64" s="479"/>
      <c r="AJ64" s="480"/>
      <c r="AK64" s="63"/>
      <c r="AM64" s="15"/>
      <c r="AN64" s="15"/>
      <c r="AO64" s="15"/>
      <c r="AP64" s="15"/>
      <c r="AQ64" s="15"/>
    </row>
    <row r="65" spans="1:43" s="1" customFormat="1" ht="4.25" customHeight="1" x14ac:dyDescent="0.35">
      <c r="A65" s="63"/>
      <c r="B65" s="130"/>
      <c r="C65" s="130"/>
      <c r="D65" s="130"/>
      <c r="E65" s="130"/>
      <c r="F65" s="130"/>
      <c r="G65" s="130"/>
      <c r="H65" s="130"/>
      <c r="I65" s="130"/>
      <c r="J65" s="130"/>
      <c r="K65" s="130"/>
      <c r="L65" s="130"/>
      <c r="M65" s="130"/>
      <c r="N65" s="130"/>
      <c r="O65" s="130"/>
      <c r="P65" s="130"/>
      <c r="Q65" s="130"/>
      <c r="R65" s="130"/>
      <c r="S65" s="130"/>
      <c r="T65" s="130"/>
      <c r="U65" s="130"/>
      <c r="V65" s="130"/>
      <c r="W65" s="130"/>
      <c r="X65" s="130"/>
      <c r="Y65" s="130"/>
      <c r="Z65" s="130"/>
      <c r="AA65" s="130"/>
      <c r="AB65" s="130"/>
      <c r="AC65" s="130"/>
      <c r="AD65" s="130"/>
      <c r="AE65" s="130"/>
      <c r="AF65" s="130"/>
      <c r="AG65" s="130"/>
      <c r="AH65" s="130"/>
      <c r="AI65" s="130"/>
      <c r="AJ65" s="130"/>
      <c r="AK65" s="63"/>
      <c r="AM65" s="15"/>
      <c r="AN65" s="15"/>
      <c r="AO65" s="15"/>
      <c r="AP65" s="15"/>
      <c r="AQ65" s="15"/>
    </row>
    <row r="66" spans="1:43" s="1" customFormat="1" x14ac:dyDescent="0.35">
      <c r="A66" s="63"/>
      <c r="B66" s="497" t="s">
        <v>136</v>
      </c>
      <c r="C66" s="497"/>
      <c r="D66" s="497"/>
      <c r="E66" s="497"/>
      <c r="F66" s="497"/>
      <c r="G66" s="497"/>
      <c r="H66" s="497"/>
      <c r="I66" s="497"/>
      <c r="J66" s="497"/>
      <c r="K66" s="497"/>
      <c r="L66" s="497"/>
      <c r="M66" s="497"/>
      <c r="N66" s="497"/>
      <c r="O66" s="497"/>
      <c r="P66" s="497"/>
      <c r="Q66" s="497"/>
      <c r="R66" s="497"/>
      <c r="S66" s="497"/>
      <c r="T66" s="497"/>
      <c r="U66" s="497"/>
      <c r="V66" s="497"/>
      <c r="W66" s="497"/>
      <c r="X66" s="497"/>
      <c r="Y66" s="497"/>
      <c r="Z66" s="497"/>
      <c r="AA66" s="497"/>
      <c r="AB66" s="497"/>
      <c r="AC66" s="497"/>
      <c r="AD66" s="497"/>
      <c r="AE66" s="125"/>
      <c r="AF66" s="394"/>
      <c r="AG66" s="395"/>
      <c r="AH66" s="395"/>
      <c r="AI66" s="395"/>
      <c r="AJ66" s="396"/>
      <c r="AK66" s="63"/>
      <c r="AM66" s="15"/>
      <c r="AN66" s="15"/>
      <c r="AO66" s="15"/>
      <c r="AP66" s="15"/>
      <c r="AQ66" s="15"/>
    </row>
    <row r="67" spans="1:43" s="1" customFormat="1" ht="4.25" customHeight="1" x14ac:dyDescent="0.35">
      <c r="A67" s="63"/>
      <c r="B67" s="125"/>
      <c r="C67" s="125"/>
      <c r="D67" s="125"/>
      <c r="E67" s="125"/>
      <c r="F67" s="125"/>
      <c r="G67" s="125"/>
      <c r="H67" s="125"/>
      <c r="I67" s="125"/>
      <c r="J67" s="125"/>
      <c r="K67" s="125"/>
      <c r="L67" s="125"/>
      <c r="M67" s="125"/>
      <c r="N67" s="125"/>
      <c r="O67" s="125"/>
      <c r="P67" s="125"/>
      <c r="Q67" s="125"/>
      <c r="R67" s="125"/>
      <c r="S67" s="125"/>
      <c r="T67" s="125"/>
      <c r="U67" s="125"/>
      <c r="V67" s="125"/>
      <c r="W67" s="125"/>
      <c r="X67" s="125"/>
      <c r="Y67" s="125"/>
      <c r="Z67" s="125"/>
      <c r="AA67" s="125"/>
      <c r="AB67" s="125"/>
      <c r="AC67" s="125"/>
      <c r="AD67" s="125"/>
      <c r="AE67" s="125"/>
      <c r="AF67" s="74"/>
      <c r="AG67" s="74"/>
      <c r="AH67" s="74"/>
      <c r="AI67" s="74"/>
      <c r="AJ67" s="74"/>
      <c r="AK67" s="63"/>
      <c r="AM67" s="15"/>
      <c r="AN67" s="15"/>
      <c r="AO67" s="15"/>
      <c r="AP67" s="15"/>
      <c r="AQ67" s="15"/>
    </row>
    <row r="68" spans="1:43" s="1" customFormat="1" ht="30" customHeight="1" x14ac:dyDescent="0.35">
      <c r="A68" s="63"/>
      <c r="B68" s="481"/>
      <c r="C68" s="482"/>
      <c r="D68" s="482"/>
      <c r="E68" s="482"/>
      <c r="F68" s="482"/>
      <c r="G68" s="482"/>
      <c r="H68" s="482"/>
      <c r="I68" s="482"/>
      <c r="J68" s="482"/>
      <c r="K68" s="482"/>
      <c r="L68" s="482"/>
      <c r="M68" s="482"/>
      <c r="N68" s="482"/>
      <c r="O68" s="482"/>
      <c r="P68" s="482"/>
      <c r="Q68" s="482"/>
      <c r="R68" s="482"/>
      <c r="S68" s="482"/>
      <c r="T68" s="482"/>
      <c r="U68" s="482"/>
      <c r="V68" s="482"/>
      <c r="W68" s="482"/>
      <c r="X68" s="482"/>
      <c r="Y68" s="482"/>
      <c r="Z68" s="482"/>
      <c r="AA68" s="482"/>
      <c r="AB68" s="482"/>
      <c r="AC68" s="482"/>
      <c r="AD68" s="482"/>
      <c r="AE68" s="482"/>
      <c r="AF68" s="482"/>
      <c r="AG68" s="482"/>
      <c r="AH68" s="482"/>
      <c r="AI68" s="482"/>
      <c r="AJ68" s="483"/>
      <c r="AK68" s="63"/>
      <c r="AM68" s="15"/>
      <c r="AN68" s="15"/>
      <c r="AO68" s="15"/>
      <c r="AP68" s="15"/>
      <c r="AQ68" s="15"/>
    </row>
    <row r="69" spans="1:43" s="1" customFormat="1" ht="5" customHeight="1" x14ac:dyDescent="0.35">
      <c r="A69" s="63"/>
      <c r="B69" s="130"/>
      <c r="C69" s="130"/>
      <c r="D69" s="130"/>
      <c r="E69" s="130"/>
      <c r="F69" s="130"/>
      <c r="G69" s="130"/>
      <c r="H69" s="130"/>
      <c r="I69" s="130"/>
      <c r="J69" s="130"/>
      <c r="K69" s="130"/>
      <c r="L69" s="130"/>
      <c r="M69" s="130"/>
      <c r="N69" s="130"/>
      <c r="O69" s="130"/>
      <c r="P69" s="130"/>
      <c r="Q69" s="130"/>
      <c r="R69" s="130"/>
      <c r="S69" s="130"/>
      <c r="T69" s="130"/>
      <c r="U69" s="130"/>
      <c r="V69" s="130"/>
      <c r="W69" s="130"/>
      <c r="X69" s="130"/>
      <c r="Y69" s="130"/>
      <c r="Z69" s="130"/>
      <c r="AA69" s="130"/>
      <c r="AB69" s="130"/>
      <c r="AC69" s="130"/>
      <c r="AD69" s="130"/>
      <c r="AE69" s="130"/>
      <c r="AF69" s="130"/>
      <c r="AG69" s="130"/>
      <c r="AH69" s="130"/>
      <c r="AI69" s="130"/>
      <c r="AJ69" s="130"/>
      <c r="AK69" s="63"/>
      <c r="AM69" s="15"/>
      <c r="AN69" s="15"/>
      <c r="AO69" s="15"/>
      <c r="AP69" s="15"/>
      <c r="AQ69" s="15"/>
    </row>
    <row r="70" spans="1:43" x14ac:dyDescent="0.35">
      <c r="A70" s="63"/>
      <c r="B70" s="494" t="s">
        <v>137</v>
      </c>
      <c r="C70" s="495"/>
      <c r="D70" s="495"/>
      <c r="E70" s="495"/>
      <c r="F70" s="495"/>
      <c r="G70" s="495"/>
      <c r="H70" s="495"/>
      <c r="I70" s="495"/>
      <c r="J70" s="495"/>
      <c r="K70" s="495"/>
      <c r="L70" s="495"/>
      <c r="M70" s="495"/>
      <c r="N70" s="495"/>
      <c r="O70" s="495"/>
      <c r="P70" s="495"/>
      <c r="Q70" s="495"/>
      <c r="R70" s="495"/>
      <c r="S70" s="495"/>
      <c r="T70" s="495"/>
      <c r="U70" s="495"/>
      <c r="V70" s="495"/>
      <c r="W70" s="495"/>
      <c r="X70" s="495"/>
      <c r="Y70" s="495"/>
      <c r="Z70" s="495"/>
      <c r="AA70" s="495"/>
      <c r="AB70" s="495"/>
      <c r="AC70" s="495"/>
      <c r="AD70" s="496"/>
      <c r="AE70" s="123"/>
      <c r="AF70" s="491" t="s">
        <v>23</v>
      </c>
      <c r="AG70" s="492"/>
      <c r="AH70" s="74"/>
      <c r="AI70" s="491" t="s">
        <v>109</v>
      </c>
      <c r="AJ70" s="492"/>
      <c r="AK70" s="63"/>
    </row>
    <row r="71" spans="1:43" x14ac:dyDescent="0.35">
      <c r="A71" s="63"/>
      <c r="B71" s="123"/>
      <c r="C71" s="123"/>
      <c r="D71" s="123"/>
      <c r="E71" s="123"/>
      <c r="F71" s="123"/>
      <c r="G71" s="123"/>
      <c r="H71" s="123"/>
      <c r="I71" s="123"/>
      <c r="J71" s="123"/>
      <c r="K71" s="123"/>
      <c r="L71" s="123"/>
      <c r="M71" s="123"/>
      <c r="N71" s="123"/>
      <c r="O71" s="123"/>
      <c r="P71" s="123"/>
      <c r="Q71" s="123"/>
      <c r="R71" s="123"/>
      <c r="S71" s="123"/>
      <c r="T71" s="123"/>
      <c r="U71" s="123"/>
      <c r="V71" s="123"/>
      <c r="W71" s="123"/>
      <c r="X71" s="123"/>
      <c r="Y71" s="123"/>
      <c r="Z71" s="123"/>
      <c r="AA71" s="123"/>
      <c r="AB71" s="123"/>
      <c r="AC71" s="123"/>
      <c r="AD71" s="123"/>
      <c r="AE71" s="123"/>
      <c r="AF71" s="74"/>
      <c r="AG71" s="74"/>
      <c r="AH71" s="74"/>
      <c r="AI71" s="74"/>
      <c r="AJ71" s="74"/>
      <c r="AK71" s="63"/>
    </row>
    <row r="72" spans="1:43" s="1" customFormat="1" ht="29.25" customHeight="1" x14ac:dyDescent="0.35">
      <c r="A72" s="42"/>
      <c r="B72" s="476" t="s">
        <v>138</v>
      </c>
      <c r="C72" s="476"/>
      <c r="D72" s="476"/>
      <c r="E72" s="476"/>
      <c r="F72" s="476"/>
      <c r="G72" s="476"/>
      <c r="H72" s="476"/>
      <c r="I72" s="476"/>
      <c r="J72" s="476"/>
      <c r="K72" s="476"/>
      <c r="L72" s="476"/>
      <c r="M72" s="476"/>
      <c r="N72" s="476"/>
      <c r="O72" s="476"/>
      <c r="P72" s="476"/>
      <c r="Q72" s="476"/>
      <c r="R72" s="476"/>
      <c r="S72" s="476"/>
      <c r="T72" s="476"/>
      <c r="U72" s="476"/>
      <c r="V72" s="476"/>
      <c r="W72" s="476"/>
      <c r="X72" s="476"/>
      <c r="Y72" s="476"/>
      <c r="Z72" s="476"/>
      <c r="AA72" s="476"/>
      <c r="AB72" s="476"/>
      <c r="AC72" s="476"/>
      <c r="AD72" s="476"/>
      <c r="AE72" s="477"/>
      <c r="AF72" s="394"/>
      <c r="AG72" s="395"/>
      <c r="AH72" s="395"/>
      <c r="AI72" s="395"/>
      <c r="AJ72" s="396"/>
      <c r="AK72" s="234">
        <f>IF(AF72="",-5,IF(AF72="NO",-5,0))</f>
        <v>-5</v>
      </c>
      <c r="AM72" s="15"/>
      <c r="AN72" s="15"/>
      <c r="AO72" s="15"/>
      <c r="AP72" s="15"/>
      <c r="AQ72" s="15"/>
    </row>
    <row r="73" spans="1:43" s="1" customFormat="1" ht="4.25" customHeight="1" x14ac:dyDescent="0.35">
      <c r="A73" s="42"/>
      <c r="B73" s="125"/>
      <c r="C73" s="125"/>
      <c r="D73" s="125"/>
      <c r="E73" s="125"/>
      <c r="F73" s="125"/>
      <c r="G73" s="125"/>
      <c r="H73" s="125"/>
      <c r="I73" s="125"/>
      <c r="J73" s="125"/>
      <c r="K73" s="125"/>
      <c r="L73" s="125"/>
      <c r="M73" s="125"/>
      <c r="N73" s="125"/>
      <c r="O73" s="125"/>
      <c r="P73" s="125"/>
      <c r="Q73" s="125"/>
      <c r="R73" s="125"/>
      <c r="S73" s="125"/>
      <c r="T73" s="125"/>
      <c r="U73" s="125"/>
      <c r="V73" s="125"/>
      <c r="W73" s="125"/>
      <c r="X73" s="125"/>
      <c r="Y73" s="125"/>
      <c r="Z73" s="125"/>
      <c r="AA73" s="125"/>
      <c r="AB73" s="125"/>
      <c r="AC73" s="125"/>
      <c r="AD73" s="125"/>
      <c r="AE73" s="125"/>
      <c r="AF73" s="74"/>
      <c r="AG73" s="74"/>
      <c r="AH73" s="74"/>
      <c r="AI73" s="74"/>
      <c r="AJ73" s="74"/>
      <c r="AK73" s="234"/>
      <c r="AM73" s="15"/>
      <c r="AN73" s="15"/>
      <c r="AO73" s="15"/>
      <c r="AP73" s="15"/>
      <c r="AQ73" s="15"/>
    </row>
    <row r="74" spans="1:43" s="1" customFormat="1" ht="15.75" customHeight="1" x14ac:dyDescent="0.35">
      <c r="A74" s="63"/>
      <c r="B74" s="497" t="s">
        <v>139</v>
      </c>
      <c r="C74" s="497"/>
      <c r="D74" s="497"/>
      <c r="E74" s="497"/>
      <c r="F74" s="497"/>
      <c r="G74" s="497"/>
      <c r="H74" s="497"/>
      <c r="I74" s="497"/>
      <c r="J74" s="497"/>
      <c r="K74" s="497"/>
      <c r="L74" s="497"/>
      <c r="M74" s="497"/>
      <c r="N74" s="497"/>
      <c r="O74" s="497"/>
      <c r="P74" s="497"/>
      <c r="Q74" s="497"/>
      <c r="R74" s="497"/>
      <c r="S74" s="497"/>
      <c r="T74" s="497"/>
      <c r="U74" s="497"/>
      <c r="V74" s="497"/>
      <c r="W74" s="497"/>
      <c r="X74" s="497"/>
      <c r="Y74" s="497"/>
      <c r="Z74" s="497"/>
      <c r="AA74" s="497"/>
      <c r="AB74" s="497"/>
      <c r="AC74" s="497"/>
      <c r="AD74" s="497"/>
      <c r="AE74" s="125"/>
      <c r="AF74" s="394"/>
      <c r="AG74" s="395"/>
      <c r="AH74" s="395"/>
      <c r="AI74" s="395"/>
      <c r="AJ74" s="396"/>
      <c r="AK74" s="234">
        <f>IF(AF74="",-5,IF(AF74="NO",-5,0))</f>
        <v>-5</v>
      </c>
    </row>
    <row r="75" spans="1:43" s="1" customFormat="1" ht="4.25" customHeight="1" x14ac:dyDescent="0.35">
      <c r="A75" s="63"/>
      <c r="B75" s="125"/>
      <c r="C75" s="125"/>
      <c r="D75" s="125"/>
      <c r="E75" s="125"/>
      <c r="F75" s="125"/>
      <c r="G75" s="125"/>
      <c r="H75" s="125"/>
      <c r="I75" s="125"/>
      <c r="J75" s="125"/>
      <c r="K75" s="125"/>
      <c r="L75" s="125"/>
      <c r="M75" s="125"/>
      <c r="N75" s="125"/>
      <c r="O75" s="125"/>
      <c r="P75" s="125"/>
      <c r="Q75" s="125"/>
      <c r="R75" s="125"/>
      <c r="S75" s="125"/>
      <c r="T75" s="125"/>
      <c r="U75" s="125"/>
      <c r="V75" s="125"/>
      <c r="W75" s="125"/>
      <c r="X75" s="125"/>
      <c r="Y75" s="125"/>
      <c r="Z75" s="125"/>
      <c r="AA75" s="125"/>
      <c r="AB75" s="125"/>
      <c r="AC75" s="125"/>
      <c r="AD75" s="125"/>
      <c r="AE75" s="125"/>
      <c r="AF75" s="74"/>
      <c r="AG75" s="74"/>
      <c r="AH75" s="74"/>
      <c r="AI75" s="74"/>
      <c r="AJ75" s="74"/>
      <c r="AK75" s="234"/>
    </row>
    <row r="76" spans="1:43" s="1" customFormat="1" ht="30.75" customHeight="1" x14ac:dyDescent="0.35">
      <c r="A76" s="63"/>
      <c r="B76" s="497" t="s">
        <v>140</v>
      </c>
      <c r="C76" s="497"/>
      <c r="D76" s="497"/>
      <c r="E76" s="497"/>
      <c r="F76" s="497"/>
      <c r="G76" s="497"/>
      <c r="H76" s="497"/>
      <c r="I76" s="497"/>
      <c r="J76" s="497"/>
      <c r="K76" s="497"/>
      <c r="L76" s="497"/>
      <c r="M76" s="497"/>
      <c r="N76" s="497"/>
      <c r="O76" s="497"/>
      <c r="P76" s="497"/>
      <c r="Q76" s="497"/>
      <c r="R76" s="497"/>
      <c r="S76" s="497"/>
      <c r="T76" s="497"/>
      <c r="U76" s="497"/>
      <c r="V76" s="497"/>
      <c r="W76" s="497"/>
      <c r="X76" s="497"/>
      <c r="Y76" s="497"/>
      <c r="Z76" s="497"/>
      <c r="AA76" s="497"/>
      <c r="AB76" s="497"/>
      <c r="AC76" s="497"/>
      <c r="AD76" s="497"/>
      <c r="AE76" s="125"/>
      <c r="AF76" s="394"/>
      <c r="AG76" s="395"/>
      <c r="AH76" s="395"/>
      <c r="AI76" s="395"/>
      <c r="AJ76" s="396"/>
      <c r="AK76" s="234">
        <f>IF(AF76="",-4,IF(AF76="NO",-4,0))</f>
        <v>-4</v>
      </c>
    </row>
    <row r="77" spans="1:43" s="1" customFormat="1" ht="5" customHeight="1" x14ac:dyDescent="0.35">
      <c r="A77" s="63"/>
      <c r="B77" s="125"/>
      <c r="C77" s="125"/>
      <c r="D77" s="125"/>
      <c r="E77" s="125"/>
      <c r="F77" s="125"/>
      <c r="G77" s="125"/>
      <c r="H77" s="125"/>
      <c r="I77" s="125"/>
      <c r="J77" s="125"/>
      <c r="K77" s="125"/>
      <c r="L77" s="125"/>
      <c r="M77" s="125"/>
      <c r="N77" s="125"/>
      <c r="O77" s="125"/>
      <c r="P77" s="125"/>
      <c r="Q77" s="125"/>
      <c r="R77" s="125"/>
      <c r="S77" s="125"/>
      <c r="T77" s="125"/>
      <c r="U77" s="125"/>
      <c r="V77" s="125"/>
      <c r="W77" s="125"/>
      <c r="X77" s="125"/>
      <c r="Y77" s="125"/>
      <c r="Z77" s="125"/>
      <c r="AA77" s="125"/>
      <c r="AB77" s="125"/>
      <c r="AC77" s="125"/>
      <c r="AD77" s="125"/>
      <c r="AE77" s="125"/>
      <c r="AF77" s="74"/>
      <c r="AG77" s="74"/>
      <c r="AH77" s="74"/>
      <c r="AI77" s="74"/>
      <c r="AJ77" s="74"/>
      <c r="AK77" s="234"/>
    </row>
    <row r="78" spans="1:43" s="1" customFormat="1" ht="30.65" customHeight="1" x14ac:dyDescent="0.35">
      <c r="A78" s="63"/>
      <c r="B78" s="478"/>
      <c r="C78" s="479"/>
      <c r="D78" s="479"/>
      <c r="E78" s="479"/>
      <c r="F78" s="479"/>
      <c r="G78" s="479"/>
      <c r="H78" s="479"/>
      <c r="I78" s="479"/>
      <c r="J78" s="479"/>
      <c r="K78" s="479"/>
      <c r="L78" s="479"/>
      <c r="M78" s="479"/>
      <c r="N78" s="479"/>
      <c r="O78" s="479"/>
      <c r="P78" s="479"/>
      <c r="Q78" s="479"/>
      <c r="R78" s="479"/>
      <c r="S78" s="479"/>
      <c r="T78" s="479"/>
      <c r="U78" s="479"/>
      <c r="V78" s="479"/>
      <c r="W78" s="479"/>
      <c r="X78" s="479"/>
      <c r="Y78" s="479"/>
      <c r="Z78" s="479"/>
      <c r="AA78" s="479"/>
      <c r="AB78" s="479"/>
      <c r="AC78" s="479"/>
      <c r="AD78" s="479"/>
      <c r="AE78" s="479"/>
      <c r="AF78" s="479"/>
      <c r="AG78" s="479"/>
      <c r="AH78" s="479"/>
      <c r="AI78" s="479"/>
      <c r="AJ78" s="480"/>
      <c r="AK78" s="234"/>
    </row>
    <row r="79" spans="1:43" s="1" customFormat="1" ht="6" customHeight="1" x14ac:dyDescent="0.35">
      <c r="A79" s="63"/>
      <c r="B79" s="130"/>
      <c r="C79" s="130"/>
      <c r="D79" s="130"/>
      <c r="E79" s="130"/>
      <c r="F79" s="130"/>
      <c r="G79" s="130"/>
      <c r="H79" s="130"/>
      <c r="I79" s="130"/>
      <c r="J79" s="130"/>
      <c r="K79" s="130"/>
      <c r="L79" s="130"/>
      <c r="M79" s="130"/>
      <c r="N79" s="130"/>
      <c r="O79" s="130"/>
      <c r="P79" s="130"/>
      <c r="Q79" s="130"/>
      <c r="R79" s="130"/>
      <c r="S79" s="130"/>
      <c r="T79" s="130"/>
      <c r="U79" s="130"/>
      <c r="V79" s="130"/>
      <c r="W79" s="130"/>
      <c r="X79" s="130"/>
      <c r="Y79" s="130"/>
      <c r="Z79" s="130"/>
      <c r="AA79" s="130"/>
      <c r="AB79" s="130"/>
      <c r="AC79" s="130"/>
      <c r="AD79" s="130"/>
      <c r="AE79" s="130"/>
      <c r="AF79" s="130"/>
      <c r="AG79" s="130"/>
      <c r="AH79" s="130"/>
      <c r="AI79" s="130"/>
      <c r="AJ79" s="130"/>
      <c r="AK79" s="234"/>
    </row>
    <row r="80" spans="1:43" s="1" customFormat="1" ht="15" customHeight="1" x14ac:dyDescent="0.35">
      <c r="A80" s="63"/>
      <c r="B80" s="497" t="s">
        <v>141</v>
      </c>
      <c r="C80" s="497"/>
      <c r="D80" s="497"/>
      <c r="E80" s="497"/>
      <c r="F80" s="497"/>
      <c r="G80" s="497"/>
      <c r="H80" s="497"/>
      <c r="I80" s="497"/>
      <c r="J80" s="497"/>
      <c r="K80" s="497"/>
      <c r="L80" s="497"/>
      <c r="M80" s="497"/>
      <c r="N80" s="497"/>
      <c r="O80" s="497"/>
      <c r="P80" s="497"/>
      <c r="Q80" s="497"/>
      <c r="R80" s="497"/>
      <c r="S80" s="497"/>
      <c r="T80" s="497"/>
      <c r="U80" s="497"/>
      <c r="V80" s="497"/>
      <c r="W80" s="497"/>
      <c r="X80" s="497"/>
      <c r="Y80" s="497"/>
      <c r="Z80" s="497"/>
      <c r="AA80" s="497"/>
      <c r="AB80" s="497"/>
      <c r="AC80" s="497"/>
      <c r="AD80" s="497"/>
      <c r="AE80" s="512"/>
      <c r="AF80" s="394"/>
      <c r="AG80" s="395"/>
      <c r="AH80" s="395"/>
      <c r="AI80" s="395"/>
      <c r="AJ80" s="396"/>
      <c r="AK80" s="234">
        <f>IF(AF80="",-3,IF(AF80="NO",-3,0))</f>
        <v>-3</v>
      </c>
    </row>
    <row r="81" spans="1:37" s="1" customFormat="1" ht="22.25" customHeight="1" x14ac:dyDescent="0.35">
      <c r="A81" s="63"/>
      <c r="B81" s="87"/>
      <c r="C81" s="87"/>
      <c r="D81" s="87"/>
      <c r="E81" s="87"/>
      <c r="F81" s="87"/>
      <c r="G81" s="87"/>
      <c r="H81" s="87"/>
      <c r="I81" s="87"/>
      <c r="J81" s="87"/>
      <c r="K81" s="87"/>
      <c r="L81" s="87"/>
      <c r="M81" s="87"/>
      <c r="N81" s="87"/>
      <c r="O81" s="87"/>
      <c r="P81" s="87"/>
      <c r="Q81" s="87"/>
      <c r="R81" s="87"/>
      <c r="S81" s="87"/>
      <c r="T81" s="87"/>
      <c r="U81" s="87"/>
      <c r="V81" s="87"/>
      <c r="W81" s="87"/>
      <c r="X81" s="87"/>
      <c r="Y81" s="87"/>
      <c r="Z81" s="87"/>
      <c r="AA81" s="87"/>
      <c r="AB81" s="87"/>
      <c r="AC81" s="87"/>
      <c r="AD81" s="87"/>
      <c r="AE81" s="87"/>
      <c r="AF81" s="87"/>
      <c r="AG81" s="87"/>
      <c r="AH81" s="87"/>
      <c r="AI81" s="87"/>
      <c r="AJ81" s="87"/>
      <c r="AK81" s="234">
        <f>SUM(AK12:AK80)</f>
        <v>-100</v>
      </c>
    </row>
    <row r="82" spans="1:37" s="1" customFormat="1" x14ac:dyDescent="0.35">
      <c r="A82" s="85"/>
      <c r="B82" s="85"/>
      <c r="C82" s="85"/>
      <c r="D82" s="85"/>
      <c r="E82" s="85"/>
      <c r="F82" s="85"/>
      <c r="G82" s="85"/>
      <c r="H82" s="85"/>
      <c r="I82" s="85"/>
      <c r="J82" s="85"/>
      <c r="K82" s="85"/>
      <c r="L82" s="85"/>
      <c r="M82" s="85"/>
      <c r="N82" s="85"/>
      <c r="O82" s="85"/>
      <c r="P82" s="85"/>
      <c r="Q82" s="85"/>
      <c r="R82" s="85"/>
      <c r="S82" s="85"/>
      <c r="T82" s="85"/>
      <c r="U82" s="85"/>
      <c r="V82" s="85"/>
      <c r="W82" s="85"/>
      <c r="X82" s="85"/>
      <c r="Y82" s="85"/>
      <c r="Z82" s="85"/>
      <c r="AA82" s="85"/>
      <c r="AB82" s="85"/>
      <c r="AC82" s="85"/>
      <c r="AD82" s="85"/>
      <c r="AE82" s="85"/>
      <c r="AF82" s="85"/>
      <c r="AG82" s="85"/>
      <c r="AH82" s="85"/>
      <c r="AI82" s="85"/>
      <c r="AJ82" s="85"/>
      <c r="AK82" s="85"/>
    </row>
    <row r="83" spans="1:37" s="1" customFormat="1" x14ac:dyDescent="0.35">
      <c r="A83" s="85"/>
      <c r="B83" s="85"/>
      <c r="C83" s="85"/>
      <c r="D83" s="85"/>
      <c r="E83" s="85"/>
      <c r="F83" s="85"/>
      <c r="G83" s="85"/>
      <c r="H83" s="85"/>
      <c r="I83" s="85"/>
      <c r="J83" s="85"/>
      <c r="K83" s="85"/>
      <c r="L83" s="85"/>
      <c r="M83" s="85"/>
      <c r="N83" s="85"/>
      <c r="O83" s="85"/>
      <c r="P83" s="85"/>
      <c r="Q83" s="85"/>
      <c r="R83" s="85"/>
      <c r="S83" s="85"/>
      <c r="T83" s="85"/>
      <c r="U83" s="85"/>
      <c r="V83" s="85"/>
      <c r="W83" s="85"/>
      <c r="X83" s="85"/>
      <c r="Y83" s="85"/>
      <c r="Z83" s="85"/>
      <c r="AA83" s="85"/>
      <c r="AB83" s="85"/>
      <c r="AC83" s="85"/>
      <c r="AD83" s="85"/>
      <c r="AE83" s="85"/>
      <c r="AF83" s="85"/>
      <c r="AG83" s="85"/>
      <c r="AH83" s="85"/>
      <c r="AI83" s="85"/>
      <c r="AJ83" s="85"/>
      <c r="AK83" s="85"/>
    </row>
    <row r="84" spans="1:37" s="1" customFormat="1" x14ac:dyDescent="0.35">
      <c r="A84" s="85"/>
      <c r="B84" s="85"/>
      <c r="C84" s="85"/>
      <c r="D84" s="85"/>
      <c r="E84" s="85"/>
      <c r="F84" s="85"/>
      <c r="G84" s="85"/>
      <c r="H84" s="85"/>
      <c r="I84" s="85"/>
      <c r="J84" s="85"/>
      <c r="K84" s="85"/>
      <c r="L84" s="85"/>
      <c r="M84" s="85"/>
      <c r="N84" s="85"/>
      <c r="O84" s="85"/>
      <c r="P84" s="85"/>
      <c r="Q84" s="85"/>
      <c r="R84" s="85"/>
      <c r="S84" s="85"/>
      <c r="T84" s="85"/>
      <c r="U84" s="85"/>
      <c r="V84" s="85"/>
      <c r="W84" s="85"/>
      <c r="X84" s="85"/>
      <c r="Y84" s="85"/>
      <c r="Z84" s="85"/>
      <c r="AA84" s="85"/>
      <c r="AB84" s="85"/>
      <c r="AC84" s="85"/>
      <c r="AD84" s="85"/>
      <c r="AE84" s="85"/>
      <c r="AF84" s="85"/>
      <c r="AG84" s="85"/>
      <c r="AH84" s="85"/>
      <c r="AI84" s="85"/>
      <c r="AJ84" s="85"/>
      <c r="AK84" s="85"/>
    </row>
    <row r="85" spans="1:37" s="1" customFormat="1" x14ac:dyDescent="0.35">
      <c r="A85" s="85"/>
      <c r="B85" s="47"/>
      <c r="C85" s="85"/>
      <c r="D85" s="85"/>
      <c r="E85" s="85"/>
      <c r="F85" s="85"/>
      <c r="G85" s="85"/>
      <c r="H85" s="85"/>
      <c r="I85" s="85"/>
      <c r="J85" s="85"/>
      <c r="K85" s="85"/>
      <c r="L85" s="85"/>
      <c r="M85" s="85"/>
      <c r="N85" s="85"/>
      <c r="O85" s="85"/>
      <c r="P85" s="85"/>
      <c r="Q85" s="85"/>
      <c r="R85" s="85"/>
      <c r="S85" s="85"/>
      <c r="T85" s="85"/>
      <c r="U85" s="85"/>
      <c r="V85" s="85"/>
      <c r="W85" s="85"/>
      <c r="X85" s="85"/>
      <c r="Y85" s="85"/>
      <c r="Z85" s="85"/>
      <c r="AA85" s="85"/>
      <c r="AB85" s="85"/>
      <c r="AC85" s="85"/>
      <c r="AD85" s="85"/>
      <c r="AE85" s="85"/>
      <c r="AF85" s="85"/>
      <c r="AG85" s="85"/>
      <c r="AH85" s="85"/>
      <c r="AI85" s="85"/>
      <c r="AJ85" s="85"/>
      <c r="AK85" s="85"/>
    </row>
    <row r="86" spans="1:37" s="1" customFormat="1" x14ac:dyDescent="0.35">
      <c r="A86" s="85"/>
      <c r="B86" s="30"/>
      <c r="C86" s="85"/>
      <c r="D86" s="85"/>
      <c r="E86" s="85"/>
      <c r="F86" s="85"/>
      <c r="G86" s="85"/>
      <c r="H86" s="85"/>
      <c r="I86" s="85"/>
      <c r="J86" s="85"/>
      <c r="K86" s="85"/>
      <c r="L86" s="85"/>
      <c r="M86" s="85"/>
      <c r="N86" s="85"/>
      <c r="O86" s="85"/>
      <c r="P86" s="85"/>
      <c r="Q86" s="85"/>
      <c r="R86" s="85"/>
      <c r="S86" s="85"/>
      <c r="T86" s="85"/>
      <c r="U86" s="85"/>
      <c r="V86" s="85"/>
      <c r="W86" s="85"/>
      <c r="X86" s="85"/>
      <c r="Y86" s="85"/>
      <c r="Z86" s="85"/>
      <c r="AA86" s="85"/>
      <c r="AB86" s="85"/>
      <c r="AC86" s="85"/>
      <c r="AD86" s="85"/>
      <c r="AE86" s="85"/>
      <c r="AF86" s="85"/>
      <c r="AG86" s="85"/>
      <c r="AH86" s="85"/>
      <c r="AI86" s="85"/>
      <c r="AJ86" s="85"/>
      <c r="AK86" s="85"/>
    </row>
    <row r="87" spans="1:37" x14ac:dyDescent="0.35">
      <c r="A87" s="85"/>
      <c r="B87" s="47"/>
      <c r="C87" s="85"/>
      <c r="D87" s="85"/>
      <c r="E87" s="85"/>
      <c r="F87" s="85"/>
      <c r="G87" s="85"/>
      <c r="H87" s="85"/>
      <c r="I87" s="85"/>
      <c r="J87" s="85"/>
      <c r="K87" s="85"/>
      <c r="L87" s="85"/>
      <c r="M87" s="85"/>
      <c r="N87" s="85"/>
      <c r="O87" s="85"/>
      <c r="P87" s="85"/>
      <c r="Q87" s="85"/>
      <c r="R87" s="85"/>
      <c r="S87" s="85"/>
      <c r="T87" s="85"/>
      <c r="U87" s="85"/>
      <c r="V87" s="85"/>
      <c r="W87" s="85"/>
      <c r="X87" s="85"/>
      <c r="Y87" s="85"/>
      <c r="Z87" s="85"/>
      <c r="AA87" s="85"/>
      <c r="AB87" s="85"/>
      <c r="AC87" s="85"/>
      <c r="AD87" s="85"/>
      <c r="AE87" s="85"/>
      <c r="AF87" s="85"/>
      <c r="AG87" s="85"/>
      <c r="AH87" s="85"/>
      <c r="AI87" s="85"/>
      <c r="AJ87" s="85"/>
    </row>
    <row r="88" spans="1:37" x14ac:dyDescent="0.35">
      <c r="A88" s="85"/>
      <c r="B88" s="47"/>
      <c r="C88" s="85"/>
      <c r="D88" s="85"/>
      <c r="E88" s="85"/>
      <c r="F88" s="85"/>
      <c r="G88" s="85"/>
      <c r="H88" s="85"/>
      <c r="I88" s="85"/>
      <c r="J88" s="85"/>
      <c r="K88" s="85"/>
      <c r="L88" s="85"/>
      <c r="M88" s="85"/>
      <c r="N88" s="85"/>
      <c r="O88" s="85"/>
      <c r="P88" s="85"/>
      <c r="Q88" s="85"/>
      <c r="R88" s="85"/>
      <c r="S88" s="85"/>
      <c r="T88" s="85"/>
      <c r="U88" s="85"/>
      <c r="V88" s="85"/>
      <c r="W88" s="85"/>
      <c r="X88" s="85"/>
      <c r="Y88" s="85"/>
      <c r="Z88" s="85"/>
      <c r="AA88" s="85"/>
      <c r="AB88" s="85"/>
      <c r="AC88" s="85"/>
      <c r="AD88" s="85"/>
      <c r="AE88" s="85"/>
      <c r="AF88" s="85"/>
      <c r="AG88" s="85"/>
      <c r="AH88" s="85"/>
      <c r="AI88" s="85"/>
      <c r="AJ88" s="85"/>
    </row>
    <row r="89" spans="1:37" x14ac:dyDescent="0.35">
      <c r="A89" s="85"/>
      <c r="B89" s="85"/>
      <c r="C89" s="85"/>
      <c r="D89" s="85"/>
      <c r="E89" s="85"/>
      <c r="F89" s="85"/>
      <c r="G89" s="85"/>
      <c r="H89" s="85"/>
      <c r="I89" s="85"/>
      <c r="J89" s="85"/>
      <c r="K89" s="85"/>
      <c r="L89" s="85"/>
      <c r="M89" s="85"/>
      <c r="N89" s="85"/>
      <c r="O89" s="85"/>
      <c r="P89" s="85"/>
      <c r="Q89" s="85"/>
      <c r="R89" s="85"/>
      <c r="S89" s="85"/>
      <c r="T89" s="85"/>
      <c r="U89" s="85"/>
      <c r="V89" s="85"/>
      <c r="W89" s="85"/>
      <c r="X89" s="85"/>
      <c r="Y89" s="85"/>
      <c r="Z89" s="85"/>
      <c r="AA89" s="85"/>
      <c r="AB89" s="85"/>
      <c r="AC89" s="85"/>
      <c r="AD89" s="85"/>
      <c r="AE89" s="85"/>
      <c r="AF89" s="85"/>
      <c r="AG89" s="85"/>
      <c r="AH89" s="85"/>
      <c r="AI89" s="85"/>
      <c r="AJ89" s="85"/>
    </row>
    <row r="90" spans="1:37" x14ac:dyDescent="0.35">
      <c r="A90" s="85"/>
      <c r="B90" s="47"/>
      <c r="C90" s="85"/>
      <c r="D90" s="85"/>
      <c r="E90" s="85"/>
      <c r="F90" s="85"/>
      <c r="G90" s="85"/>
      <c r="H90" s="85"/>
      <c r="I90" s="85"/>
      <c r="J90" s="85"/>
      <c r="K90" s="85"/>
      <c r="L90" s="85"/>
      <c r="M90" s="85"/>
      <c r="N90" s="85"/>
      <c r="O90" s="85"/>
      <c r="P90" s="85"/>
      <c r="Q90" s="85"/>
      <c r="R90" s="85"/>
      <c r="S90" s="85"/>
      <c r="T90" s="85"/>
      <c r="U90" s="85"/>
      <c r="V90" s="85"/>
      <c r="W90" s="85"/>
      <c r="X90" s="85"/>
      <c r="Y90" s="85"/>
      <c r="Z90" s="85"/>
      <c r="AA90" s="85"/>
      <c r="AB90" s="85"/>
      <c r="AC90" s="85"/>
      <c r="AD90" s="85"/>
      <c r="AE90" s="85"/>
      <c r="AF90" s="85"/>
      <c r="AG90" s="85"/>
      <c r="AH90" s="85"/>
      <c r="AI90" s="85"/>
      <c r="AJ90" s="85"/>
    </row>
    <row r="93" spans="1:37" x14ac:dyDescent="0.35">
      <c r="B93" s="47"/>
    </row>
  </sheetData>
  <sheetProtection algorithmName="SHA-512" hashValue="cApyN+sMRLREuuYVMwoZ0gOHraNBaXxK5lU7ll+E/mY57RSNMhJR6Du7DjS9cDPEEofxXqtg0UtcFF05v3E2PA==" saltValue="t6GRXIhL7ThOiejgnZtaxw==" spinCount="100000" sheet="1" selectLockedCells="1"/>
  <mergeCells count="72">
    <mergeCell ref="AF72:AJ72"/>
    <mergeCell ref="AF74:AJ74"/>
    <mergeCell ref="AF76:AJ76"/>
    <mergeCell ref="AF12:AJ12"/>
    <mergeCell ref="AF17:AJ17"/>
    <mergeCell ref="AF19:AJ19"/>
    <mergeCell ref="AF25:AJ25"/>
    <mergeCell ref="AF29:AJ29"/>
    <mergeCell ref="B38:AJ38"/>
    <mergeCell ref="B39:AD39"/>
    <mergeCell ref="AF39:AG39"/>
    <mergeCell ref="B51:AD51"/>
    <mergeCell ref="AI39:AJ39"/>
    <mergeCell ref="B49:AJ49"/>
    <mergeCell ref="AF47:AJ47"/>
    <mergeCell ref="AF51:AJ51"/>
    <mergeCell ref="B78:AJ78"/>
    <mergeCell ref="B74:AD74"/>
    <mergeCell ref="B76:AD76"/>
    <mergeCell ref="B80:AE80"/>
    <mergeCell ref="AF80:AJ80"/>
    <mergeCell ref="AF53:AJ53"/>
    <mergeCell ref="B33:AD33"/>
    <mergeCell ref="AI23:AJ23"/>
    <mergeCell ref="B31:AJ31"/>
    <mergeCell ref="B25:AD25"/>
    <mergeCell ref="B27:AJ27"/>
    <mergeCell ref="B29:AD29"/>
    <mergeCell ref="AF33:AJ33"/>
    <mergeCell ref="B53:AD53"/>
    <mergeCell ref="B37:AD37"/>
    <mergeCell ref="B56:AJ56"/>
    <mergeCell ref="G41:AJ41"/>
    <mergeCell ref="B47:AD47"/>
    <mergeCell ref="B8:AJ8"/>
    <mergeCell ref="B10:AD10"/>
    <mergeCell ref="AF10:AG10"/>
    <mergeCell ref="AI10:AJ10"/>
    <mergeCell ref="B12:AD12"/>
    <mergeCell ref="B13:AJ13"/>
    <mergeCell ref="B15:AD15"/>
    <mergeCell ref="B35:AD35"/>
    <mergeCell ref="AF35:AJ35"/>
    <mergeCell ref="AF37:AJ37"/>
    <mergeCell ref="B21:AJ21"/>
    <mergeCell ref="B54:AD54"/>
    <mergeCell ref="AE54:AJ54"/>
    <mergeCell ref="AI60:AJ60"/>
    <mergeCell ref="B70:AD70"/>
    <mergeCell ref="AF70:AG70"/>
    <mergeCell ref="AI70:AJ70"/>
    <mergeCell ref="B62:AD62"/>
    <mergeCell ref="B63:AJ63"/>
    <mergeCell ref="B66:AD66"/>
    <mergeCell ref="AF62:AJ62"/>
    <mergeCell ref="AF66:AJ66"/>
    <mergeCell ref="B72:AE72"/>
    <mergeCell ref="F4:AA4"/>
    <mergeCell ref="B64:AJ64"/>
    <mergeCell ref="B68:AJ68"/>
    <mergeCell ref="B41:D41"/>
    <mergeCell ref="E41:F41"/>
    <mergeCell ref="B58:AJ58"/>
    <mergeCell ref="AF15:AG15"/>
    <mergeCell ref="AI15:AJ15"/>
    <mergeCell ref="B17:AD17"/>
    <mergeCell ref="B14:AJ14"/>
    <mergeCell ref="B19:AD19"/>
    <mergeCell ref="B23:AD23"/>
    <mergeCell ref="AF23:AG23"/>
    <mergeCell ref="B60:AD60"/>
    <mergeCell ref="AF60:AG60"/>
  </mergeCells>
  <conditionalFormatting sqref="B27:AJ27">
    <cfRule type="expression" dxfId="193" priority="8">
      <formula>AF25=""</formula>
    </cfRule>
    <cfRule type="expression" dxfId="192" priority="26">
      <formula>AF25="NO"</formula>
    </cfRule>
  </conditionalFormatting>
  <conditionalFormatting sqref="B31:AJ31">
    <cfRule type="expression" dxfId="191" priority="6">
      <formula>AF29=""</formula>
    </cfRule>
    <cfRule type="expression" dxfId="190" priority="7">
      <formula>AF29="YES"</formula>
    </cfRule>
    <cfRule type="expression" dxfId="189" priority="25">
      <formula>AF29="NO"</formula>
    </cfRule>
  </conditionalFormatting>
  <conditionalFormatting sqref="B49:AJ49">
    <cfRule type="expression" dxfId="188" priority="5">
      <formula>AF47=""</formula>
    </cfRule>
    <cfRule type="expression" dxfId="187" priority="24">
      <formula>AF47="NO"</formula>
    </cfRule>
  </conditionalFormatting>
  <conditionalFormatting sqref="B56:AJ56">
    <cfRule type="expression" dxfId="186" priority="4">
      <formula>AF53=""</formula>
    </cfRule>
    <cfRule type="expression" dxfId="185" priority="23">
      <formula>AF53="YES"</formula>
    </cfRule>
  </conditionalFormatting>
  <conditionalFormatting sqref="B64:AJ64">
    <cfRule type="expression" dxfId="184" priority="3">
      <formula>AF62=""</formula>
    </cfRule>
    <cfRule type="expression" dxfId="183" priority="21">
      <formula>AF62="NO"</formula>
    </cfRule>
  </conditionalFormatting>
  <conditionalFormatting sqref="B25:AD25">
    <cfRule type="expression" dxfId="182" priority="20">
      <formula>AF25="YES"</formula>
    </cfRule>
  </conditionalFormatting>
  <conditionalFormatting sqref="B29:AD29">
    <cfRule type="expression" dxfId="181" priority="19">
      <formula>AF29="YES"</formula>
    </cfRule>
  </conditionalFormatting>
  <conditionalFormatting sqref="B47:AD47">
    <cfRule type="expression" dxfId="180" priority="18">
      <formula>AF47="YES"</formula>
    </cfRule>
  </conditionalFormatting>
  <conditionalFormatting sqref="B54:AJ54">
    <cfRule type="expression" dxfId="179" priority="17">
      <formula>AF53="NO"</formula>
    </cfRule>
  </conditionalFormatting>
  <conditionalFormatting sqref="B62:AD62">
    <cfRule type="expression" dxfId="178" priority="16">
      <formula>AF62="YES"</formula>
    </cfRule>
  </conditionalFormatting>
  <conditionalFormatting sqref="B68:AJ68">
    <cfRule type="expression" dxfId="177" priority="2">
      <formula>AF66=""</formula>
    </cfRule>
    <cfRule type="expression" dxfId="176" priority="15">
      <formula>AF66="NO"</formula>
    </cfRule>
  </conditionalFormatting>
  <conditionalFormatting sqref="B66:AD66">
    <cfRule type="expression" dxfId="175" priority="14">
      <formula>AF66="YES"</formula>
    </cfRule>
  </conditionalFormatting>
  <conditionalFormatting sqref="B78:AJ78">
    <cfRule type="expression" dxfId="174" priority="1">
      <formula>AF76=""</formula>
    </cfRule>
    <cfRule type="expression" dxfId="173" priority="13">
      <formula>AF76="NO"</formula>
    </cfRule>
  </conditionalFormatting>
  <conditionalFormatting sqref="B76:AD76">
    <cfRule type="expression" dxfId="172" priority="12">
      <formula>AF76="YES"</formula>
    </cfRule>
  </conditionalFormatting>
  <conditionalFormatting sqref="B13:AJ13">
    <cfRule type="expression" dxfId="171" priority="9">
      <formula>AF12="NO"</formula>
    </cfRule>
    <cfRule type="expression" dxfId="170" priority="10">
      <formula>AF12="YES"</formula>
    </cfRule>
    <cfRule type="expression" dxfId="169" priority="11">
      <formula>AF12=""</formula>
    </cfRule>
  </conditionalFormatting>
  <dataValidations count="1">
    <dataValidation type="list" allowBlank="1" showInputMessage="1" showErrorMessage="1" sqref="AF34:AJ34 AF18:AJ18 AF26:AJ26 AF30:AJ30 AF48:AJ48 AF36:AJ36 AF52:AJ52 AF77:AJ77 AF67:AJ67 AF73:AJ73 AF75:AJ75" xr:uid="{00000000-0002-0000-0400-000000000000}">
      <formula1>"0,1"</formula1>
    </dataValidation>
  </dataValidations>
  <printOptions horizontalCentered="1"/>
  <pageMargins left="0.23622047244094491" right="0.23622047244094491" top="0.39370078740157483" bottom="0.35433070866141736" header="0.11811023622047245" footer="0.31496062992125984"/>
  <pageSetup paperSize="9" fitToHeight="0" orientation="portrait" r:id="rId1"/>
  <headerFooter>
    <oddHeader>&amp;LP6/FDP/01&amp;RP6/01/02/02/IF-03-F</oddHeader>
  </headerFooter>
  <rowBreaks count="1" manualBreakCount="1">
    <brk id="5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List!$R$2:$R$3</xm:f>
          </x14:formula1>
          <xm:sqref>AF12:AJ12 AF25:AJ25 AF29:AJ29 AF17:AJ17 AF19:AJ19 AF33:AJ33 AF35:AJ35 AF37:AJ37 AF47:AJ47 AF51:AJ51 AF53:AJ53 AF62:AJ62 AF66:AJ66 AF72:AJ72 AF74:AJ74 AF76:AJ76 AF80:AJ80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5">
    <pageSetUpPr fitToPage="1"/>
  </sheetPr>
  <dimension ref="A1:AK92"/>
  <sheetViews>
    <sheetView showGridLines="0" showRowColHeaders="0" zoomScaleNormal="100" workbookViewId="0">
      <selection activeCell="N24" sqref="N24:AI24"/>
    </sheetView>
  </sheetViews>
  <sheetFormatPr baseColWidth="10" defaultRowHeight="14.5" x14ac:dyDescent="0.35"/>
  <cols>
    <col min="1" max="1" width="0.90625" style="76" customWidth="1"/>
    <col min="2" max="29" width="2.90625" style="76" customWidth="1"/>
    <col min="30" max="30" width="1.36328125" style="76" customWidth="1"/>
    <col min="31" max="32" width="3.36328125" style="76" customWidth="1"/>
    <col min="33" max="33" width="1.08984375" style="76" customWidth="1"/>
    <col min="34" max="35" width="3.36328125" style="76" customWidth="1"/>
    <col min="36" max="36" width="0.90625" style="230" customWidth="1"/>
    <col min="37" max="37" width="11.54296875" style="1"/>
  </cols>
  <sheetData>
    <row r="1" spans="1:37" s="13" customFormat="1" ht="15" thickBot="1" x14ac:dyDescent="0.4">
      <c r="A1" s="63"/>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229"/>
      <c r="AK1" s="1"/>
    </row>
    <row r="2" spans="1:37" s="13" customFormat="1" x14ac:dyDescent="0.35">
      <c r="A2" s="63"/>
      <c r="B2" s="294"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8"/>
      <c r="AJ2" s="229"/>
      <c r="AK2" s="1"/>
    </row>
    <row r="3" spans="1:37" s="13" customFormat="1" x14ac:dyDescent="0.35">
      <c r="A3" s="63"/>
      <c r="B3" s="79"/>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1"/>
      <c r="AJ3" s="229"/>
      <c r="AK3" s="1"/>
    </row>
    <row r="4" spans="1:37" s="13" customFormat="1" ht="15.5" x14ac:dyDescent="0.35">
      <c r="A4" s="63"/>
      <c r="B4" s="79"/>
      <c r="C4" s="80"/>
      <c r="D4" s="80"/>
      <c r="E4" s="80"/>
      <c r="F4" s="80"/>
      <c r="G4" s="456" t="s">
        <v>1067</v>
      </c>
      <c r="H4" s="456"/>
      <c r="I4" s="456"/>
      <c r="J4" s="456"/>
      <c r="K4" s="456"/>
      <c r="L4" s="456"/>
      <c r="M4" s="456"/>
      <c r="N4" s="456"/>
      <c r="O4" s="456"/>
      <c r="P4" s="456"/>
      <c r="Q4" s="456"/>
      <c r="R4" s="456"/>
      <c r="S4" s="456"/>
      <c r="T4" s="456"/>
      <c r="U4" s="456"/>
      <c r="V4" s="456"/>
      <c r="W4" s="456"/>
      <c r="X4" s="456"/>
      <c r="Y4" s="80"/>
      <c r="Z4" s="80"/>
      <c r="AA4" s="80"/>
      <c r="AB4" s="80"/>
      <c r="AC4" s="80"/>
      <c r="AD4" s="80"/>
      <c r="AE4" s="80"/>
      <c r="AF4" s="80"/>
      <c r="AG4" s="80"/>
      <c r="AH4" s="80"/>
      <c r="AI4" s="81"/>
      <c r="AJ4" s="229"/>
      <c r="AK4" s="1"/>
    </row>
    <row r="5" spans="1:37" s="13" customFormat="1" x14ac:dyDescent="0.35">
      <c r="A5" s="63"/>
      <c r="B5" s="79"/>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1"/>
      <c r="AJ5" s="229"/>
      <c r="AK5" s="1"/>
    </row>
    <row r="6" spans="1:37" s="13" customFormat="1" ht="15" thickBot="1" x14ac:dyDescent="0.4">
      <c r="A6" s="63"/>
      <c r="B6" s="82"/>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4"/>
      <c r="AJ6" s="229"/>
      <c r="AK6" s="1"/>
    </row>
    <row r="7" spans="1:37" s="13" customFormat="1" x14ac:dyDescent="0.35">
      <c r="A7" s="63"/>
      <c r="B7" s="63"/>
      <c r="C7" s="63"/>
      <c r="D7" s="63"/>
      <c r="E7" s="63"/>
      <c r="F7" s="63"/>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229"/>
      <c r="AK7" s="1"/>
    </row>
    <row r="8" spans="1:37" s="13" customFormat="1" x14ac:dyDescent="0.35">
      <c r="A8" s="63"/>
      <c r="B8" s="63"/>
      <c r="C8" s="63"/>
      <c r="D8" s="63"/>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229"/>
      <c r="AK8" s="1"/>
    </row>
    <row r="9" spans="1:37" ht="15.5" x14ac:dyDescent="0.35">
      <c r="A9" s="63"/>
      <c r="B9" s="503" t="s">
        <v>142</v>
      </c>
      <c r="C9" s="503"/>
      <c r="D9" s="503"/>
      <c r="E9" s="503"/>
      <c r="F9" s="503"/>
      <c r="G9" s="503"/>
      <c r="H9" s="503"/>
      <c r="I9" s="503"/>
      <c r="J9" s="503"/>
      <c r="K9" s="503"/>
      <c r="L9" s="503"/>
      <c r="M9" s="503"/>
      <c r="N9" s="503"/>
      <c r="O9" s="503"/>
      <c r="P9" s="503"/>
      <c r="Q9" s="503"/>
      <c r="R9" s="503"/>
      <c r="S9" s="503"/>
      <c r="T9" s="503"/>
      <c r="U9" s="503"/>
      <c r="V9" s="503"/>
      <c r="W9" s="503"/>
      <c r="X9" s="503"/>
      <c r="Y9" s="503"/>
      <c r="Z9" s="503"/>
      <c r="AA9" s="503"/>
      <c r="AB9" s="503"/>
      <c r="AC9" s="503"/>
      <c r="AD9" s="503"/>
      <c r="AE9" s="503"/>
      <c r="AF9" s="503"/>
      <c r="AG9" s="503"/>
      <c r="AH9" s="503"/>
      <c r="AI9" s="503"/>
      <c r="AJ9" s="229"/>
    </row>
    <row r="10" spans="1:37" s="15" customFormat="1" ht="15.5" x14ac:dyDescent="0.35">
      <c r="A10" s="63"/>
      <c r="B10" s="120"/>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229"/>
      <c r="AK10" s="1"/>
    </row>
    <row r="11" spans="1:37" ht="15.5" x14ac:dyDescent="0.35">
      <c r="A11" s="63"/>
      <c r="B11" s="506" t="s">
        <v>143</v>
      </c>
      <c r="C11" s="507"/>
      <c r="D11" s="507"/>
      <c r="E11" s="507"/>
      <c r="F11" s="507"/>
      <c r="G11" s="507"/>
      <c r="H11" s="507"/>
      <c r="I11" s="507"/>
      <c r="J11" s="507"/>
      <c r="K11" s="507"/>
      <c r="L11" s="507"/>
      <c r="M11" s="507"/>
      <c r="N11" s="507"/>
      <c r="O11" s="507"/>
      <c r="P11" s="507"/>
      <c r="Q11" s="507"/>
      <c r="R11" s="507"/>
      <c r="S11" s="507"/>
      <c r="T11" s="507"/>
      <c r="U11" s="507"/>
      <c r="V11" s="507"/>
      <c r="W11" s="507"/>
      <c r="X11" s="507"/>
      <c r="Y11" s="507"/>
      <c r="Z11" s="507"/>
      <c r="AA11" s="507"/>
      <c r="AB11" s="507"/>
      <c r="AC11" s="508"/>
      <c r="AD11" s="121"/>
      <c r="AE11" s="520" t="s">
        <v>23</v>
      </c>
      <c r="AF11" s="521"/>
      <c r="AG11" s="133"/>
      <c r="AH11" s="520" t="s">
        <v>109</v>
      </c>
      <c r="AI11" s="521"/>
      <c r="AJ11" s="229"/>
    </row>
    <row r="12" spans="1:37" s="15" customFormat="1" ht="6.65" customHeight="1" x14ac:dyDescent="0.35">
      <c r="A12" s="63"/>
      <c r="B12" s="121"/>
      <c r="C12" s="121"/>
      <c r="D12" s="121"/>
      <c r="E12" s="121"/>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33"/>
      <c r="AF12" s="133"/>
      <c r="AG12" s="133"/>
      <c r="AH12" s="133"/>
      <c r="AI12" s="133"/>
      <c r="AJ12" s="229"/>
      <c r="AK12" s="1"/>
    </row>
    <row r="13" spans="1:37" s="13" customFormat="1" ht="15" customHeight="1" x14ac:dyDescent="0.35">
      <c r="A13" s="63"/>
      <c r="B13" s="343" t="s">
        <v>144</v>
      </c>
      <c r="C13" s="343"/>
      <c r="D13" s="343"/>
      <c r="E13" s="343"/>
      <c r="F13" s="343"/>
      <c r="G13" s="343"/>
      <c r="H13" s="343"/>
      <c r="I13" s="343"/>
      <c r="J13" s="343"/>
      <c r="K13" s="343"/>
      <c r="L13" s="343"/>
      <c r="M13" s="343"/>
      <c r="N13" s="343"/>
      <c r="O13" s="343"/>
      <c r="P13" s="343"/>
      <c r="Q13" s="343"/>
      <c r="R13" s="343"/>
      <c r="S13" s="343"/>
      <c r="T13" s="343"/>
      <c r="U13" s="343"/>
      <c r="V13" s="343"/>
      <c r="W13" s="343"/>
      <c r="X13" s="343"/>
      <c r="Y13" s="343"/>
      <c r="Z13" s="343"/>
      <c r="AA13" s="343"/>
      <c r="AB13" s="343"/>
      <c r="AC13" s="343"/>
      <c r="AD13" s="98"/>
      <c r="AE13" s="394"/>
      <c r="AF13" s="395"/>
      <c r="AG13" s="395"/>
      <c r="AH13" s="395"/>
      <c r="AI13" s="396"/>
      <c r="AJ13" s="235">
        <f>IF(AE13="",-7,IF(AE13="NO",-7,0))</f>
        <v>-7</v>
      </c>
      <c r="AK13" s="1"/>
    </row>
    <row r="14" spans="1:37" s="15" customFormat="1" ht="4.25" customHeight="1" x14ac:dyDescent="0.35">
      <c r="A14" s="63"/>
      <c r="B14" s="98"/>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74"/>
      <c r="AF14" s="74"/>
      <c r="AG14" s="74"/>
      <c r="AH14" s="74"/>
      <c r="AI14" s="74"/>
      <c r="AJ14" s="235"/>
      <c r="AK14" s="1"/>
    </row>
    <row r="15" spans="1:37" ht="30" customHeight="1" x14ac:dyDescent="0.35">
      <c r="A15" s="63"/>
      <c r="B15" s="519" t="s">
        <v>145</v>
      </c>
      <c r="C15" s="343"/>
      <c r="D15" s="343"/>
      <c r="E15" s="343"/>
      <c r="F15" s="343"/>
      <c r="G15" s="343"/>
      <c r="H15" s="343"/>
      <c r="I15" s="343"/>
      <c r="J15" s="343"/>
      <c r="K15" s="343"/>
      <c r="L15" s="343"/>
      <c r="M15" s="343"/>
      <c r="N15" s="343"/>
      <c r="O15" s="343"/>
      <c r="P15" s="343"/>
      <c r="Q15" s="343"/>
      <c r="R15" s="343"/>
      <c r="S15" s="343"/>
      <c r="T15" s="343"/>
      <c r="U15" s="343"/>
      <c r="V15" s="343"/>
      <c r="W15" s="343"/>
      <c r="X15" s="343"/>
      <c r="Y15" s="343"/>
      <c r="Z15" s="343"/>
      <c r="AA15" s="343"/>
      <c r="AB15" s="343"/>
      <c r="AC15" s="343"/>
      <c r="AD15" s="343"/>
      <c r="AE15" s="343"/>
      <c r="AF15" s="343"/>
      <c r="AG15" s="343"/>
      <c r="AH15" s="343"/>
      <c r="AI15" s="343"/>
      <c r="AJ15" s="235"/>
    </row>
    <row r="16" spans="1:37" s="15" customFormat="1" ht="7.25" customHeight="1" x14ac:dyDescent="0.35">
      <c r="A16" s="63"/>
      <c r="B16" s="522"/>
      <c r="C16" s="522"/>
      <c r="D16" s="522"/>
      <c r="E16" s="522"/>
      <c r="F16" s="522"/>
      <c r="G16" s="522"/>
      <c r="H16" s="522"/>
      <c r="I16" s="522"/>
      <c r="J16" s="522"/>
      <c r="K16" s="522"/>
      <c r="L16" s="522"/>
      <c r="M16" s="522"/>
      <c r="N16" s="522"/>
      <c r="O16" s="522"/>
      <c r="P16" s="522"/>
      <c r="Q16" s="522"/>
      <c r="R16" s="522"/>
      <c r="S16" s="522"/>
      <c r="T16" s="522"/>
      <c r="U16" s="522"/>
      <c r="V16" s="522"/>
      <c r="W16" s="522"/>
      <c r="X16" s="522"/>
      <c r="Y16" s="522"/>
      <c r="Z16" s="522"/>
      <c r="AA16" s="522"/>
      <c r="AB16" s="522"/>
      <c r="AC16" s="522"/>
      <c r="AD16" s="522"/>
      <c r="AE16" s="522"/>
      <c r="AF16" s="522"/>
      <c r="AG16" s="522"/>
      <c r="AH16" s="522"/>
      <c r="AI16" s="522"/>
      <c r="AJ16" s="235"/>
      <c r="AK16" s="1"/>
    </row>
    <row r="17" spans="1:37" s="15" customFormat="1" ht="27.65" customHeight="1" x14ac:dyDescent="0.35">
      <c r="A17" s="63"/>
      <c r="B17" s="517"/>
      <c r="C17" s="517"/>
      <c r="D17" s="517"/>
      <c r="E17" s="517"/>
      <c r="F17" s="517"/>
      <c r="G17" s="517"/>
      <c r="H17" s="517"/>
      <c r="I17" s="517"/>
      <c r="J17" s="517"/>
      <c r="K17" s="517"/>
      <c r="L17" s="517"/>
      <c r="M17" s="517"/>
      <c r="N17" s="517"/>
      <c r="O17" s="517"/>
      <c r="P17" s="517"/>
      <c r="Q17" s="517"/>
      <c r="R17" s="517"/>
      <c r="S17" s="517"/>
      <c r="T17" s="517"/>
      <c r="U17" s="517"/>
      <c r="V17" s="517"/>
      <c r="W17" s="517"/>
      <c r="X17" s="517"/>
      <c r="Y17" s="517"/>
      <c r="Z17" s="517"/>
      <c r="AA17" s="517"/>
      <c r="AB17" s="517"/>
      <c r="AC17" s="517"/>
      <c r="AD17" s="517"/>
      <c r="AE17" s="517"/>
      <c r="AF17" s="517"/>
      <c r="AG17" s="517"/>
      <c r="AH17" s="517"/>
      <c r="AI17" s="517"/>
      <c r="AJ17" s="236">
        <f>IF(AE13="",-6,IF(AE13="YES",0,IF(B17="",-6,0)))</f>
        <v>-6</v>
      </c>
      <c r="AK17" s="1"/>
    </row>
    <row r="18" spans="1:37" s="15" customFormat="1" ht="3.65" customHeight="1" x14ac:dyDescent="0.35">
      <c r="A18" s="63"/>
      <c r="B18" s="132"/>
      <c r="C18" s="132"/>
      <c r="D18" s="132"/>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229"/>
      <c r="AK18" s="1"/>
    </row>
    <row r="19" spans="1:37" s="13" customFormat="1" x14ac:dyDescent="0.35">
      <c r="A19" s="63"/>
      <c r="B19" s="484" t="s">
        <v>146</v>
      </c>
      <c r="C19" s="484"/>
      <c r="D19" s="484"/>
      <c r="E19" s="484"/>
      <c r="F19" s="484"/>
      <c r="G19" s="484"/>
      <c r="H19" s="484"/>
      <c r="I19" s="484"/>
      <c r="J19" s="484"/>
      <c r="K19" s="484"/>
      <c r="L19" s="484"/>
      <c r="M19" s="484"/>
      <c r="N19" s="484"/>
      <c r="O19" s="484"/>
      <c r="P19" s="484"/>
      <c r="Q19" s="484"/>
      <c r="R19" s="484"/>
      <c r="S19" s="484"/>
      <c r="T19" s="484"/>
      <c r="U19" s="484"/>
      <c r="V19" s="484"/>
      <c r="W19" s="484"/>
      <c r="X19" s="484"/>
      <c r="Y19" s="484"/>
      <c r="Z19" s="484"/>
      <c r="AA19" s="484"/>
      <c r="AB19" s="484"/>
      <c r="AC19" s="484"/>
      <c r="AD19" s="102"/>
      <c r="AE19" s="394"/>
      <c r="AF19" s="395"/>
      <c r="AG19" s="395"/>
      <c r="AH19" s="395"/>
      <c r="AI19" s="396"/>
      <c r="AJ19" s="236">
        <f>IF(AE19="",-7,IF(AE19="NO",-7,0))</f>
        <v>-7</v>
      </c>
      <c r="AK19" s="1"/>
    </row>
    <row r="20" spans="1:37" s="15" customFormat="1" ht="5" customHeight="1" x14ac:dyDescent="0.35">
      <c r="A20" s="63"/>
      <c r="B20" s="102"/>
      <c r="C20" s="102"/>
      <c r="D20" s="102"/>
      <c r="E20" s="102"/>
      <c r="F20" s="102"/>
      <c r="G20" s="102"/>
      <c r="H20" s="102"/>
      <c r="I20" s="102"/>
      <c r="J20" s="102"/>
      <c r="K20" s="102"/>
      <c r="L20" s="102"/>
      <c r="M20" s="102"/>
      <c r="N20" s="102"/>
      <c r="O20" s="102"/>
      <c r="P20" s="102"/>
      <c r="Q20" s="102"/>
      <c r="R20" s="102"/>
      <c r="S20" s="102"/>
      <c r="T20" s="102"/>
      <c r="U20" s="102"/>
      <c r="V20" s="102"/>
      <c r="W20" s="102"/>
      <c r="X20" s="102"/>
      <c r="Y20" s="102"/>
      <c r="Z20" s="102"/>
      <c r="AA20" s="102"/>
      <c r="AB20" s="102"/>
      <c r="AC20" s="102"/>
      <c r="AD20" s="102"/>
      <c r="AE20" s="74"/>
      <c r="AF20" s="74"/>
      <c r="AG20" s="74"/>
      <c r="AH20" s="74"/>
      <c r="AI20" s="74"/>
      <c r="AJ20" s="235"/>
      <c r="AK20" s="1"/>
    </row>
    <row r="21" spans="1:37" s="13" customFormat="1" ht="14.4" customHeight="1" x14ac:dyDescent="0.35">
      <c r="A21" s="63"/>
      <c r="B21" s="519" t="s">
        <v>147</v>
      </c>
      <c r="C21" s="343"/>
      <c r="D21" s="343"/>
      <c r="E21" s="343"/>
      <c r="F21" s="343"/>
      <c r="G21" s="343"/>
      <c r="H21" s="343"/>
      <c r="I21" s="343"/>
      <c r="J21" s="343"/>
      <c r="K21" s="343"/>
      <c r="L21" s="343"/>
      <c r="M21" s="343"/>
      <c r="N21" s="343"/>
      <c r="O21" s="343"/>
      <c r="P21" s="343"/>
      <c r="Q21" s="343"/>
      <c r="R21" s="343"/>
      <c r="S21" s="343"/>
      <c r="T21" s="343"/>
      <c r="U21" s="343"/>
      <c r="V21" s="343"/>
      <c r="W21" s="343"/>
      <c r="X21" s="343"/>
      <c r="Y21" s="343"/>
      <c r="Z21" s="343"/>
      <c r="AA21" s="343"/>
      <c r="AB21" s="343"/>
      <c r="AC21" s="178"/>
      <c r="AD21" s="178"/>
      <c r="AE21" s="178"/>
      <c r="AF21" s="178"/>
      <c r="AG21" s="178"/>
      <c r="AH21" s="178"/>
      <c r="AI21" s="178"/>
      <c r="AJ21" s="235"/>
      <c r="AK21" s="1"/>
    </row>
    <row r="22" spans="1:37" s="15" customFormat="1" ht="14.4" customHeight="1" x14ac:dyDescent="0.35">
      <c r="A22" s="63"/>
      <c r="B22" s="343"/>
      <c r="C22" s="343"/>
      <c r="D22" s="343"/>
      <c r="E22" s="343"/>
      <c r="F22" s="343"/>
      <c r="G22" s="343"/>
      <c r="H22" s="343"/>
      <c r="I22" s="343"/>
      <c r="J22" s="343"/>
      <c r="K22" s="343"/>
      <c r="L22" s="343"/>
      <c r="M22" s="343"/>
      <c r="N22" s="343"/>
      <c r="O22" s="343"/>
      <c r="P22" s="343"/>
      <c r="Q22" s="343"/>
      <c r="R22" s="343"/>
      <c r="S22" s="343"/>
      <c r="T22" s="343"/>
      <c r="U22" s="343"/>
      <c r="V22" s="343"/>
      <c r="W22" s="343"/>
      <c r="X22" s="343"/>
      <c r="Y22" s="343"/>
      <c r="Z22" s="343"/>
      <c r="AA22" s="343"/>
      <c r="AB22" s="343"/>
      <c r="AC22" s="100"/>
      <c r="AD22" s="100"/>
      <c r="AE22" s="100"/>
      <c r="AF22" s="100"/>
      <c r="AG22" s="100"/>
      <c r="AH22" s="100"/>
      <c r="AI22" s="100"/>
      <c r="AJ22" s="235"/>
      <c r="AK22" s="1"/>
    </row>
    <row r="23" spans="1:37" s="15" customFormat="1" ht="5.4" customHeight="1" x14ac:dyDescent="0.35">
      <c r="A23" s="63"/>
      <c r="B23" s="98"/>
      <c r="C23" s="98"/>
      <c r="D23" s="98"/>
      <c r="E23" s="98"/>
      <c r="F23" s="98"/>
      <c r="G23" s="98"/>
      <c r="H23" s="98"/>
      <c r="I23" s="98"/>
      <c r="J23" s="98"/>
      <c r="K23" s="98"/>
      <c r="L23" s="98"/>
      <c r="M23" s="98"/>
      <c r="N23" s="98"/>
      <c r="O23" s="98"/>
      <c r="P23" s="98"/>
      <c r="Q23" s="98"/>
      <c r="R23" s="98"/>
      <c r="S23" s="98"/>
      <c r="T23" s="98"/>
      <c r="U23" s="98"/>
      <c r="V23" s="98"/>
      <c r="W23" s="98"/>
      <c r="X23" s="98"/>
      <c r="Y23" s="98"/>
      <c r="Z23" s="98"/>
      <c r="AA23" s="98"/>
      <c r="AB23" s="98"/>
      <c r="AC23" s="98"/>
      <c r="AD23" s="98"/>
      <c r="AE23" s="74"/>
      <c r="AF23" s="74"/>
      <c r="AG23" s="74"/>
      <c r="AH23" s="74"/>
      <c r="AI23" s="74"/>
      <c r="AJ23" s="235"/>
      <c r="AK23" s="1"/>
    </row>
    <row r="24" spans="1:37" s="15" customFormat="1" ht="27.65" customHeight="1" x14ac:dyDescent="0.35">
      <c r="A24" s="63"/>
      <c r="B24" s="517"/>
      <c r="C24" s="517"/>
      <c r="D24" s="517"/>
      <c r="E24" s="517"/>
      <c r="F24" s="517"/>
      <c r="G24" s="517"/>
      <c r="H24" s="517"/>
      <c r="I24" s="517"/>
      <c r="J24" s="517"/>
      <c r="K24" s="517"/>
      <c r="L24" s="517"/>
      <c r="M24" s="517"/>
      <c r="N24" s="517"/>
      <c r="O24" s="517"/>
      <c r="P24" s="517"/>
      <c r="Q24" s="517"/>
      <c r="R24" s="517"/>
      <c r="S24" s="517"/>
      <c r="T24" s="517"/>
      <c r="U24" s="517"/>
      <c r="V24" s="517"/>
      <c r="W24" s="517"/>
      <c r="X24" s="517"/>
      <c r="Y24" s="517"/>
      <c r="Z24" s="517"/>
      <c r="AA24" s="517"/>
      <c r="AB24" s="517"/>
      <c r="AC24" s="517"/>
      <c r="AD24" s="517"/>
      <c r="AE24" s="517"/>
      <c r="AF24" s="517"/>
      <c r="AG24" s="517"/>
      <c r="AH24" s="517"/>
      <c r="AI24" s="517"/>
      <c r="AJ24" s="236">
        <f>IF(AE19="",-6,IF(AE19="YES",0,IF(B24="",-6,0)))</f>
        <v>-6</v>
      </c>
      <c r="AK24" s="1"/>
    </row>
    <row r="25" spans="1:37" s="15" customFormat="1" ht="5.4" customHeight="1" x14ac:dyDescent="0.35">
      <c r="A25" s="63"/>
      <c r="B25" s="132"/>
      <c r="C25" s="132"/>
      <c r="D25" s="132"/>
      <c r="E25" s="132"/>
      <c r="F25" s="132"/>
      <c r="G25" s="132"/>
      <c r="H25" s="132"/>
      <c r="I25" s="132"/>
      <c r="J25" s="132"/>
      <c r="K25" s="132"/>
      <c r="L25" s="132"/>
      <c r="M25" s="132"/>
      <c r="N25" s="132"/>
      <c r="O25" s="132"/>
      <c r="P25" s="132"/>
      <c r="Q25" s="132"/>
      <c r="R25" s="132"/>
      <c r="S25" s="132"/>
      <c r="T25" s="132"/>
      <c r="U25" s="132"/>
      <c r="V25" s="132"/>
      <c r="W25" s="132"/>
      <c r="X25" s="132"/>
      <c r="Y25" s="132"/>
      <c r="Z25" s="132"/>
      <c r="AA25" s="132"/>
      <c r="AB25" s="132"/>
      <c r="AC25" s="132"/>
      <c r="AD25" s="132"/>
      <c r="AE25" s="132"/>
      <c r="AF25" s="132"/>
      <c r="AG25" s="132"/>
      <c r="AH25" s="132"/>
      <c r="AI25" s="132"/>
      <c r="AJ25" s="229"/>
      <c r="AK25" s="1"/>
    </row>
    <row r="26" spans="1:37" s="13" customFormat="1" ht="15" customHeight="1" x14ac:dyDescent="0.35">
      <c r="A26" s="63"/>
      <c r="B26" s="343" t="s">
        <v>148</v>
      </c>
      <c r="C26" s="343"/>
      <c r="D26" s="343"/>
      <c r="E26" s="343"/>
      <c r="F26" s="343"/>
      <c r="G26" s="343"/>
      <c r="H26" s="343"/>
      <c r="I26" s="343"/>
      <c r="J26" s="343"/>
      <c r="K26" s="343"/>
      <c r="L26" s="343"/>
      <c r="M26" s="343"/>
      <c r="N26" s="343"/>
      <c r="O26" s="343"/>
      <c r="P26" s="343"/>
      <c r="Q26" s="343"/>
      <c r="R26" s="343"/>
      <c r="S26" s="343"/>
      <c r="T26" s="343"/>
      <c r="U26" s="343"/>
      <c r="V26" s="343"/>
      <c r="W26" s="343"/>
      <c r="X26" s="343"/>
      <c r="Y26" s="343"/>
      <c r="Z26" s="343"/>
      <c r="AA26" s="343"/>
      <c r="AB26" s="343"/>
      <c r="AC26" s="343"/>
      <c r="AD26" s="98"/>
      <c r="AE26" s="394"/>
      <c r="AF26" s="395"/>
      <c r="AG26" s="395"/>
      <c r="AH26" s="395"/>
      <c r="AI26" s="396"/>
      <c r="AJ26" s="229"/>
      <c r="AK26" s="1"/>
    </row>
    <row r="27" spans="1:37" s="15" customFormat="1" ht="5" customHeight="1" x14ac:dyDescent="0.35">
      <c r="A27" s="63"/>
      <c r="B27" s="98"/>
      <c r="C27" s="98"/>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74"/>
      <c r="AF27" s="74"/>
      <c r="AG27" s="74"/>
      <c r="AH27" s="74"/>
      <c r="AI27" s="74"/>
      <c r="AJ27" s="229"/>
      <c r="AK27" s="1"/>
    </row>
    <row r="28" spans="1:37" s="15" customFormat="1" ht="15" customHeight="1" x14ac:dyDescent="0.35">
      <c r="A28" s="63"/>
      <c r="B28" s="484" t="s">
        <v>149</v>
      </c>
      <c r="C28" s="484"/>
      <c r="D28" s="484"/>
      <c r="E28" s="484"/>
      <c r="F28" s="484"/>
      <c r="G28" s="484"/>
      <c r="H28" s="484"/>
      <c r="I28" s="484"/>
      <c r="J28" s="484"/>
      <c r="K28" s="484"/>
      <c r="L28" s="484"/>
      <c r="M28" s="484"/>
      <c r="N28" s="484"/>
      <c r="O28" s="484"/>
      <c r="P28" s="484"/>
      <c r="Q28" s="484"/>
      <c r="R28" s="484"/>
      <c r="S28" s="484"/>
      <c r="T28" s="484"/>
      <c r="U28" s="484"/>
      <c r="V28" s="484"/>
      <c r="W28" s="484"/>
      <c r="X28" s="484"/>
      <c r="Y28" s="484"/>
      <c r="Z28" s="484"/>
      <c r="AA28" s="484"/>
      <c r="AB28" s="484"/>
      <c r="AC28" s="484"/>
      <c r="AD28" s="102"/>
      <c r="AE28" s="394"/>
      <c r="AF28" s="395"/>
      <c r="AG28" s="395"/>
      <c r="AH28" s="395"/>
      <c r="AI28" s="396"/>
      <c r="AJ28" s="229"/>
      <c r="AK28" s="1"/>
    </row>
    <row r="29" spans="1:37" s="15" customFormat="1" x14ac:dyDescent="0.35">
      <c r="A29" s="63"/>
      <c r="B29" s="518" t="s">
        <v>150</v>
      </c>
      <c r="C29" s="484"/>
      <c r="D29" s="484"/>
      <c r="E29" s="484"/>
      <c r="F29" s="484"/>
      <c r="G29" s="484"/>
      <c r="H29" s="484"/>
      <c r="I29" s="484"/>
      <c r="J29" s="484"/>
      <c r="K29" s="484"/>
      <c r="L29" s="484"/>
      <c r="M29" s="484"/>
      <c r="N29" s="484"/>
      <c r="O29" s="484"/>
      <c r="P29" s="484"/>
      <c r="Q29" s="484"/>
      <c r="R29" s="484"/>
      <c r="S29" s="484"/>
      <c r="T29" s="484"/>
      <c r="U29" s="484"/>
      <c r="V29" s="484"/>
      <c r="W29" s="484"/>
      <c r="X29" s="484"/>
      <c r="Y29" s="484"/>
      <c r="Z29" s="484"/>
      <c r="AA29" s="484"/>
      <c r="AB29" s="484"/>
      <c r="AC29" s="102"/>
      <c r="AD29" s="102"/>
      <c r="AE29" s="102"/>
      <c r="AF29" s="102"/>
      <c r="AG29" s="102"/>
      <c r="AH29" s="102"/>
      <c r="AI29" s="102"/>
      <c r="AJ29" s="229"/>
      <c r="AK29" s="1"/>
    </row>
    <row r="30" spans="1:37" s="15" customFormat="1" ht="27.65" customHeight="1" x14ac:dyDescent="0.35">
      <c r="A30" s="63"/>
      <c r="B30" s="517"/>
      <c r="C30" s="517"/>
      <c r="D30" s="517"/>
      <c r="E30" s="517"/>
      <c r="F30" s="517"/>
      <c r="G30" s="517"/>
      <c r="H30" s="517"/>
      <c r="I30" s="517"/>
      <c r="J30" s="517"/>
      <c r="K30" s="517"/>
      <c r="L30" s="517"/>
      <c r="M30" s="517"/>
      <c r="N30" s="517"/>
      <c r="O30" s="517"/>
      <c r="P30" s="517"/>
      <c r="Q30" s="517"/>
      <c r="R30" s="517"/>
      <c r="S30" s="517"/>
      <c r="T30" s="517"/>
      <c r="U30" s="517"/>
      <c r="V30" s="517"/>
      <c r="W30" s="517"/>
      <c r="X30" s="517"/>
      <c r="Y30" s="517"/>
      <c r="Z30" s="517"/>
      <c r="AA30" s="517"/>
      <c r="AB30" s="517"/>
      <c r="AC30" s="517"/>
      <c r="AD30" s="517"/>
      <c r="AE30" s="517"/>
      <c r="AF30" s="517"/>
      <c r="AG30" s="517"/>
      <c r="AH30" s="517"/>
      <c r="AI30" s="517"/>
      <c r="AJ30" s="229"/>
      <c r="AK30" s="1"/>
    </row>
    <row r="31" spans="1:37" s="15" customFormat="1" ht="5.4" customHeight="1" x14ac:dyDescent="0.35">
      <c r="A31" s="63"/>
      <c r="B31" s="522"/>
      <c r="C31" s="522"/>
      <c r="D31" s="522"/>
      <c r="E31" s="522"/>
      <c r="F31" s="522"/>
      <c r="G31" s="522"/>
      <c r="H31" s="522"/>
      <c r="I31" s="522"/>
      <c r="J31" s="522"/>
      <c r="K31" s="522"/>
      <c r="L31" s="522"/>
      <c r="M31" s="522"/>
      <c r="N31" s="522"/>
      <c r="O31" s="522"/>
      <c r="P31" s="522"/>
      <c r="Q31" s="522"/>
      <c r="R31" s="522"/>
      <c r="S31" s="522"/>
      <c r="T31" s="522"/>
      <c r="U31" s="522"/>
      <c r="V31" s="522"/>
      <c r="W31" s="522"/>
      <c r="X31" s="522"/>
      <c r="Y31" s="522"/>
      <c r="Z31" s="522"/>
      <c r="AA31" s="522"/>
      <c r="AB31" s="522"/>
      <c r="AC31" s="522"/>
      <c r="AD31" s="522"/>
      <c r="AE31" s="522"/>
      <c r="AF31" s="522"/>
      <c r="AG31" s="522"/>
      <c r="AH31" s="522"/>
      <c r="AI31" s="522"/>
      <c r="AJ31" s="229"/>
      <c r="AK31" s="1"/>
    </row>
    <row r="32" spans="1:37" ht="15.5" x14ac:dyDescent="0.35">
      <c r="A32" s="63"/>
      <c r="B32" s="531" t="s">
        <v>151</v>
      </c>
      <c r="C32" s="532"/>
      <c r="D32" s="532"/>
      <c r="E32" s="532"/>
      <c r="F32" s="532"/>
      <c r="G32" s="532"/>
      <c r="H32" s="532"/>
      <c r="I32" s="532"/>
      <c r="J32" s="532"/>
      <c r="K32" s="532"/>
      <c r="L32" s="532"/>
      <c r="M32" s="532"/>
      <c r="N32" s="532"/>
      <c r="O32" s="532"/>
      <c r="P32" s="532"/>
      <c r="Q32" s="532"/>
      <c r="R32" s="532"/>
      <c r="S32" s="532"/>
      <c r="T32" s="532"/>
      <c r="U32" s="532"/>
      <c r="V32" s="532"/>
      <c r="W32" s="532"/>
      <c r="X32" s="532"/>
      <c r="Y32" s="532"/>
      <c r="Z32" s="532"/>
      <c r="AA32" s="532"/>
      <c r="AB32" s="532"/>
      <c r="AC32" s="533"/>
      <c r="AD32" s="134"/>
      <c r="AE32" s="520" t="s">
        <v>23</v>
      </c>
      <c r="AF32" s="521"/>
      <c r="AG32" s="133"/>
      <c r="AH32" s="520" t="s">
        <v>109</v>
      </c>
      <c r="AI32" s="521"/>
      <c r="AJ32" s="229"/>
    </row>
    <row r="33" spans="1:37" s="15" customFormat="1" ht="15.5" x14ac:dyDescent="0.35">
      <c r="A33" s="63"/>
      <c r="B33" s="134"/>
      <c r="C33" s="134"/>
      <c r="D33" s="134"/>
      <c r="E33" s="134"/>
      <c r="F33" s="134"/>
      <c r="G33" s="134"/>
      <c r="H33" s="134"/>
      <c r="I33" s="134"/>
      <c r="J33" s="134"/>
      <c r="K33" s="134"/>
      <c r="L33" s="134"/>
      <c r="M33" s="134"/>
      <c r="N33" s="134"/>
      <c r="O33" s="134"/>
      <c r="P33" s="134"/>
      <c r="Q33" s="134"/>
      <c r="R33" s="134"/>
      <c r="S33" s="134"/>
      <c r="T33" s="134"/>
      <c r="U33" s="134"/>
      <c r="V33" s="134"/>
      <c r="W33" s="134"/>
      <c r="X33" s="134"/>
      <c r="Y33" s="134"/>
      <c r="Z33" s="134"/>
      <c r="AA33" s="134"/>
      <c r="AB33" s="134"/>
      <c r="AC33" s="134"/>
      <c r="AD33" s="134"/>
      <c r="AE33" s="133"/>
      <c r="AF33" s="133"/>
      <c r="AG33" s="133"/>
      <c r="AH33" s="133"/>
      <c r="AI33" s="133"/>
      <c r="AJ33" s="229"/>
      <c r="AK33" s="1"/>
    </row>
    <row r="34" spans="1:37" s="13" customFormat="1" ht="15" customHeight="1" x14ac:dyDescent="0.35">
      <c r="A34" s="63"/>
      <c r="B34" s="343" t="s">
        <v>152</v>
      </c>
      <c r="C34" s="343"/>
      <c r="D34" s="343"/>
      <c r="E34" s="343"/>
      <c r="F34" s="343"/>
      <c r="G34" s="343"/>
      <c r="H34" s="343"/>
      <c r="I34" s="343"/>
      <c r="J34" s="343"/>
      <c r="K34" s="343"/>
      <c r="L34" s="343"/>
      <c r="M34" s="343"/>
      <c r="N34" s="343"/>
      <c r="O34" s="343"/>
      <c r="P34" s="343"/>
      <c r="Q34" s="343"/>
      <c r="R34" s="343"/>
      <c r="S34" s="343"/>
      <c r="T34" s="343"/>
      <c r="U34" s="343"/>
      <c r="V34" s="343"/>
      <c r="W34" s="343"/>
      <c r="X34" s="343"/>
      <c r="Y34" s="343"/>
      <c r="Z34" s="343"/>
      <c r="AA34" s="343"/>
      <c r="AB34" s="343"/>
      <c r="AC34" s="343"/>
      <c r="AD34" s="98"/>
      <c r="AE34" s="394"/>
      <c r="AF34" s="395"/>
      <c r="AG34" s="395"/>
      <c r="AH34" s="395"/>
      <c r="AI34" s="396"/>
      <c r="AJ34" s="236">
        <f>IF(AE34="",-3,IF(AE34="NO",-3,0))</f>
        <v>-3</v>
      </c>
      <c r="AK34" s="1"/>
    </row>
    <row r="35" spans="1:37" s="15" customFormat="1" ht="5" customHeight="1" x14ac:dyDescent="0.35">
      <c r="A35" s="63"/>
      <c r="B35" s="98"/>
      <c r="C35" s="98"/>
      <c r="D35" s="98"/>
      <c r="E35" s="98"/>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74"/>
      <c r="AF35" s="74"/>
      <c r="AG35" s="74"/>
      <c r="AH35" s="74"/>
      <c r="AI35" s="74"/>
      <c r="AJ35" s="235"/>
      <c r="AK35" s="1"/>
    </row>
    <row r="36" spans="1:37" s="13" customFormat="1" ht="14.4" customHeight="1" x14ac:dyDescent="0.35">
      <c r="A36" s="63"/>
      <c r="B36" s="519" t="s">
        <v>153</v>
      </c>
      <c r="C36" s="343"/>
      <c r="D36" s="343"/>
      <c r="E36" s="343"/>
      <c r="F36" s="343"/>
      <c r="G36" s="343"/>
      <c r="H36" s="343"/>
      <c r="I36" s="343"/>
      <c r="J36" s="343"/>
      <c r="K36" s="343"/>
      <c r="L36" s="343"/>
      <c r="M36" s="343"/>
      <c r="N36" s="343"/>
      <c r="O36" s="343"/>
      <c r="P36" s="343"/>
      <c r="Q36" s="343"/>
      <c r="R36" s="343"/>
      <c r="S36" s="343"/>
      <c r="T36" s="343"/>
      <c r="U36" s="343"/>
      <c r="V36" s="343"/>
      <c r="W36" s="343"/>
      <c r="X36" s="343"/>
      <c r="Y36" s="343"/>
      <c r="Z36" s="343"/>
      <c r="AA36" s="343"/>
      <c r="AB36" s="343"/>
      <c r="AC36" s="179"/>
      <c r="AD36" s="179"/>
      <c r="AE36" s="179"/>
      <c r="AF36" s="179"/>
      <c r="AG36" s="179"/>
      <c r="AH36" s="179"/>
      <c r="AI36" s="179"/>
      <c r="AJ36" s="235"/>
      <c r="AK36" s="1"/>
    </row>
    <row r="37" spans="1:37" s="15" customFormat="1" x14ac:dyDescent="0.35">
      <c r="A37" s="63"/>
      <c r="B37" s="343"/>
      <c r="C37" s="343"/>
      <c r="D37" s="343"/>
      <c r="E37" s="343"/>
      <c r="F37" s="343"/>
      <c r="G37" s="343"/>
      <c r="H37" s="343"/>
      <c r="I37" s="343"/>
      <c r="J37" s="343"/>
      <c r="K37" s="343"/>
      <c r="L37" s="343"/>
      <c r="M37" s="343"/>
      <c r="N37" s="343"/>
      <c r="O37" s="343"/>
      <c r="P37" s="343"/>
      <c r="Q37" s="343"/>
      <c r="R37" s="343"/>
      <c r="S37" s="343"/>
      <c r="T37" s="343"/>
      <c r="U37" s="343"/>
      <c r="V37" s="343"/>
      <c r="W37" s="343"/>
      <c r="X37" s="343"/>
      <c r="Y37" s="343"/>
      <c r="Z37" s="343"/>
      <c r="AA37" s="343"/>
      <c r="AB37" s="343"/>
      <c r="AC37" s="179"/>
      <c r="AD37" s="179"/>
      <c r="AE37" s="179"/>
      <c r="AF37" s="179"/>
      <c r="AG37" s="179"/>
      <c r="AH37" s="179"/>
      <c r="AI37" s="179"/>
      <c r="AJ37" s="235"/>
      <c r="AK37" s="1"/>
    </row>
    <row r="38" spans="1:37" s="15" customFormat="1" ht="5.4" customHeight="1" x14ac:dyDescent="0.35">
      <c r="A38" s="63"/>
      <c r="B38" s="102"/>
      <c r="C38" s="102"/>
      <c r="D38" s="102"/>
      <c r="E38" s="102"/>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c r="AI38" s="102"/>
      <c r="AJ38" s="235"/>
      <c r="AK38" s="1"/>
    </row>
    <row r="39" spans="1:37" s="15" customFormat="1" ht="27.65" customHeight="1" x14ac:dyDescent="0.35">
      <c r="A39" s="63"/>
      <c r="B39" s="517"/>
      <c r="C39" s="517"/>
      <c r="D39" s="517"/>
      <c r="E39" s="517"/>
      <c r="F39" s="517"/>
      <c r="G39" s="517"/>
      <c r="H39" s="517"/>
      <c r="I39" s="517"/>
      <c r="J39" s="517"/>
      <c r="K39" s="517"/>
      <c r="L39" s="517"/>
      <c r="M39" s="517"/>
      <c r="N39" s="517"/>
      <c r="O39" s="517"/>
      <c r="P39" s="517"/>
      <c r="Q39" s="517"/>
      <c r="R39" s="517"/>
      <c r="S39" s="517"/>
      <c r="T39" s="517"/>
      <c r="U39" s="517"/>
      <c r="V39" s="517"/>
      <c r="W39" s="517"/>
      <c r="X39" s="517"/>
      <c r="Y39" s="517"/>
      <c r="Z39" s="517"/>
      <c r="AA39" s="517"/>
      <c r="AB39" s="517"/>
      <c r="AC39" s="517"/>
      <c r="AD39" s="517"/>
      <c r="AE39" s="517"/>
      <c r="AF39" s="517"/>
      <c r="AG39" s="517"/>
      <c r="AH39" s="517"/>
      <c r="AI39" s="517"/>
      <c r="AJ39" s="236">
        <f>IF(AE34="",-6,IF(AE34="YES",0,IF(B39="",-6,0)))</f>
        <v>-6</v>
      </c>
      <c r="AK39" s="1"/>
    </row>
    <row r="40" spans="1:37" s="15" customFormat="1" ht="9" customHeight="1" x14ac:dyDescent="0.35">
      <c r="A40" s="63"/>
      <c r="B40" s="132"/>
      <c r="C40" s="132"/>
      <c r="D40" s="132"/>
      <c r="E40" s="132"/>
      <c r="F40" s="132"/>
      <c r="G40" s="132"/>
      <c r="H40" s="132"/>
      <c r="I40" s="132"/>
      <c r="J40" s="132"/>
      <c r="K40" s="132"/>
      <c r="L40" s="132"/>
      <c r="M40" s="132"/>
      <c r="N40" s="132"/>
      <c r="O40" s="132"/>
      <c r="P40" s="132"/>
      <c r="Q40" s="132"/>
      <c r="R40" s="132"/>
      <c r="S40" s="132"/>
      <c r="T40" s="132"/>
      <c r="U40" s="132"/>
      <c r="V40" s="132"/>
      <c r="W40" s="132"/>
      <c r="X40" s="132"/>
      <c r="Y40" s="132"/>
      <c r="Z40" s="132"/>
      <c r="AA40" s="132"/>
      <c r="AB40" s="132"/>
      <c r="AC40" s="132"/>
      <c r="AD40" s="132"/>
      <c r="AE40" s="132"/>
      <c r="AF40" s="132"/>
      <c r="AG40" s="132"/>
      <c r="AH40" s="132"/>
      <c r="AI40" s="132"/>
      <c r="AJ40" s="229"/>
      <c r="AK40" s="1"/>
    </row>
    <row r="41" spans="1:37" s="13" customFormat="1" ht="30" customHeight="1" x14ac:dyDescent="0.35">
      <c r="A41" s="63"/>
      <c r="B41" s="343" t="s">
        <v>1047</v>
      </c>
      <c r="C41" s="343"/>
      <c r="D41" s="343"/>
      <c r="E41" s="343"/>
      <c r="F41" s="343"/>
      <c r="G41" s="343"/>
      <c r="H41" s="343"/>
      <c r="I41" s="343"/>
      <c r="J41" s="343"/>
      <c r="K41" s="343"/>
      <c r="L41" s="343"/>
      <c r="M41" s="343"/>
      <c r="N41" s="343"/>
      <c r="O41" s="343"/>
      <c r="P41" s="343"/>
      <c r="Q41" s="343"/>
      <c r="R41" s="343"/>
      <c r="S41" s="343"/>
      <c r="T41" s="343"/>
      <c r="U41" s="343"/>
      <c r="V41" s="343"/>
      <c r="W41" s="343"/>
      <c r="X41" s="343"/>
      <c r="Y41" s="343"/>
      <c r="Z41" s="343"/>
      <c r="AA41" s="343"/>
      <c r="AB41" s="343"/>
      <c r="AC41" s="343"/>
      <c r="AD41" s="98"/>
      <c r="AE41" s="394"/>
      <c r="AF41" s="395"/>
      <c r="AG41" s="395"/>
      <c r="AH41" s="395"/>
      <c r="AI41" s="396"/>
      <c r="AJ41" s="236">
        <f>IF(AE41="",-3,IF(AE41="NO",-3,0))</f>
        <v>-3</v>
      </c>
      <c r="AK41" s="1"/>
    </row>
    <row r="42" spans="1:37" s="15" customFormat="1" ht="5" customHeight="1" x14ac:dyDescent="0.35">
      <c r="A42" s="63"/>
      <c r="B42" s="98"/>
      <c r="C42" s="98"/>
      <c r="D42" s="98"/>
      <c r="E42" s="98"/>
      <c r="F42" s="98"/>
      <c r="G42" s="98"/>
      <c r="H42" s="98"/>
      <c r="I42" s="98"/>
      <c r="J42" s="98"/>
      <c r="K42" s="98"/>
      <c r="L42" s="98"/>
      <c r="M42" s="98"/>
      <c r="N42" s="98"/>
      <c r="O42" s="98"/>
      <c r="P42" s="98"/>
      <c r="Q42" s="98"/>
      <c r="R42" s="98"/>
      <c r="S42" s="98"/>
      <c r="T42" s="98"/>
      <c r="U42" s="98"/>
      <c r="V42" s="98"/>
      <c r="W42" s="98"/>
      <c r="X42" s="98"/>
      <c r="Y42" s="98"/>
      <c r="Z42" s="98"/>
      <c r="AA42" s="98"/>
      <c r="AB42" s="98"/>
      <c r="AC42" s="98"/>
      <c r="AD42" s="98"/>
      <c r="AE42" s="74"/>
      <c r="AF42" s="74"/>
      <c r="AG42" s="74"/>
      <c r="AH42" s="74"/>
      <c r="AI42" s="74"/>
      <c r="AJ42" s="235"/>
      <c r="AK42" s="1"/>
    </row>
    <row r="43" spans="1:37" s="13" customFormat="1" ht="30" customHeight="1" x14ac:dyDescent="0.35">
      <c r="A43" s="63"/>
      <c r="B43" s="525" t="s">
        <v>154</v>
      </c>
      <c r="C43" s="525"/>
      <c r="D43" s="525"/>
      <c r="E43" s="525"/>
      <c r="F43" s="525"/>
      <c r="G43" s="525"/>
      <c r="H43" s="525"/>
      <c r="I43" s="525"/>
      <c r="J43" s="525"/>
      <c r="K43" s="525"/>
      <c r="L43" s="525"/>
      <c r="M43" s="525"/>
      <c r="N43" s="525"/>
      <c r="O43" s="525"/>
      <c r="P43" s="525"/>
      <c r="Q43" s="525"/>
      <c r="R43" s="525"/>
      <c r="S43" s="525"/>
      <c r="T43" s="525"/>
      <c r="U43" s="525"/>
      <c r="V43" s="525"/>
      <c r="W43" s="525"/>
      <c r="X43" s="525"/>
      <c r="Y43" s="525"/>
      <c r="Z43" s="525"/>
      <c r="AA43" s="525"/>
      <c r="AB43" s="525"/>
      <c r="AC43" s="525"/>
      <c r="AD43" s="125"/>
      <c r="AE43" s="179"/>
      <c r="AF43" s="179"/>
      <c r="AG43" s="179"/>
      <c r="AH43" s="179"/>
      <c r="AI43" s="179"/>
      <c r="AJ43" s="235"/>
      <c r="AK43" s="1"/>
    </row>
    <row r="44" spans="1:37" s="15" customFormat="1" ht="5" customHeight="1" x14ac:dyDescent="0.35">
      <c r="A44" s="63"/>
      <c r="B44" s="102"/>
      <c r="C44" s="102"/>
      <c r="D44" s="102"/>
      <c r="E44" s="102"/>
      <c r="F44" s="102"/>
      <c r="G44" s="102"/>
      <c r="H44" s="102"/>
      <c r="I44" s="102"/>
      <c r="J44" s="102"/>
      <c r="K44" s="102"/>
      <c r="L44" s="102"/>
      <c r="M44" s="102"/>
      <c r="N44" s="102"/>
      <c r="O44" s="102"/>
      <c r="P44" s="102"/>
      <c r="Q44" s="102"/>
      <c r="R44" s="102"/>
      <c r="S44" s="102"/>
      <c r="T44" s="102"/>
      <c r="U44" s="102"/>
      <c r="V44" s="102"/>
      <c r="W44" s="102"/>
      <c r="X44" s="102"/>
      <c r="Y44" s="102"/>
      <c r="Z44" s="102"/>
      <c r="AA44" s="102"/>
      <c r="AB44" s="102"/>
      <c r="AC44" s="102"/>
      <c r="AD44" s="102"/>
      <c r="AE44" s="102"/>
      <c r="AF44" s="102"/>
      <c r="AG44" s="102"/>
      <c r="AH44" s="102"/>
      <c r="AI44" s="102"/>
      <c r="AJ44" s="235"/>
      <c r="AK44" s="1"/>
    </row>
    <row r="45" spans="1:37" s="15" customFormat="1" ht="27.65" customHeight="1" x14ac:dyDescent="0.35">
      <c r="A45" s="63"/>
      <c r="B45" s="517"/>
      <c r="C45" s="517"/>
      <c r="D45" s="517"/>
      <c r="E45" s="517"/>
      <c r="F45" s="517"/>
      <c r="G45" s="517"/>
      <c r="H45" s="517"/>
      <c r="I45" s="517"/>
      <c r="J45" s="517"/>
      <c r="K45" s="517"/>
      <c r="L45" s="517"/>
      <c r="M45" s="517"/>
      <c r="N45" s="517"/>
      <c r="O45" s="517"/>
      <c r="P45" s="517"/>
      <c r="Q45" s="517"/>
      <c r="R45" s="517"/>
      <c r="S45" s="517"/>
      <c r="T45" s="517"/>
      <c r="U45" s="517"/>
      <c r="V45" s="517"/>
      <c r="W45" s="517"/>
      <c r="X45" s="517"/>
      <c r="Y45" s="517"/>
      <c r="Z45" s="517"/>
      <c r="AA45" s="517"/>
      <c r="AB45" s="517"/>
      <c r="AC45" s="517"/>
      <c r="AD45" s="517"/>
      <c r="AE45" s="517"/>
      <c r="AF45" s="517"/>
      <c r="AG45" s="517"/>
      <c r="AH45" s="517"/>
      <c r="AI45" s="517"/>
      <c r="AJ45" s="236">
        <f>IF(AE41="",-6,IF(AE41="YES",0,IF(B45="",-6,0)))</f>
        <v>-6</v>
      </c>
      <c r="AK45" s="1"/>
    </row>
    <row r="46" spans="1:37" s="15" customFormat="1" ht="5.4" customHeight="1" x14ac:dyDescent="0.35">
      <c r="A46" s="63"/>
      <c r="B46" s="132"/>
      <c r="C46" s="132"/>
      <c r="D46" s="132"/>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c r="AH46" s="132"/>
      <c r="AI46" s="132"/>
      <c r="AJ46" s="229"/>
      <c r="AK46" s="1"/>
    </row>
    <row r="47" spans="1:37" s="15" customFormat="1" x14ac:dyDescent="0.35">
      <c r="A47" s="63"/>
      <c r="B47" s="497" t="s">
        <v>155</v>
      </c>
      <c r="C47" s="497"/>
      <c r="D47" s="497"/>
      <c r="E47" s="497"/>
      <c r="F47" s="497"/>
      <c r="G47" s="497"/>
      <c r="H47" s="497"/>
      <c r="I47" s="497"/>
      <c r="J47" s="497"/>
      <c r="K47" s="497"/>
      <c r="L47" s="497"/>
      <c r="M47" s="497"/>
      <c r="N47" s="497"/>
      <c r="O47" s="497"/>
      <c r="P47" s="497"/>
      <c r="Q47" s="497"/>
      <c r="R47" s="497"/>
      <c r="S47" s="497"/>
      <c r="T47" s="497"/>
      <c r="U47" s="497"/>
      <c r="V47" s="497"/>
      <c r="W47" s="497"/>
      <c r="X47" s="497"/>
      <c r="Y47" s="497"/>
      <c r="Z47" s="497"/>
      <c r="AA47" s="497"/>
      <c r="AB47" s="497"/>
      <c r="AC47" s="497"/>
      <c r="AD47" s="125"/>
      <c r="AE47" s="394"/>
      <c r="AF47" s="395"/>
      <c r="AG47" s="395"/>
      <c r="AH47" s="395"/>
      <c r="AI47" s="396"/>
      <c r="AJ47" s="235">
        <f>IF(AE47="",-4,IF(AE47="NO",-4,0))</f>
        <v>-4</v>
      </c>
      <c r="AK47" s="1"/>
    </row>
    <row r="48" spans="1:37" s="15" customFormat="1" ht="5" customHeight="1" x14ac:dyDescent="0.35">
      <c r="A48" s="63"/>
      <c r="B48" s="125"/>
      <c r="C48" s="125"/>
      <c r="D48" s="125"/>
      <c r="E48" s="125"/>
      <c r="F48" s="125"/>
      <c r="G48" s="125"/>
      <c r="H48" s="125"/>
      <c r="I48" s="125"/>
      <c r="J48" s="125"/>
      <c r="K48" s="125"/>
      <c r="L48" s="125"/>
      <c r="M48" s="125"/>
      <c r="N48" s="125"/>
      <c r="O48" s="125"/>
      <c r="P48" s="125"/>
      <c r="Q48" s="125"/>
      <c r="R48" s="125"/>
      <c r="S48" s="125"/>
      <c r="T48" s="125"/>
      <c r="U48" s="125"/>
      <c r="V48" s="125"/>
      <c r="W48" s="125"/>
      <c r="X48" s="125"/>
      <c r="Y48" s="125"/>
      <c r="Z48" s="125"/>
      <c r="AA48" s="125"/>
      <c r="AB48" s="125"/>
      <c r="AC48" s="125"/>
      <c r="AD48" s="240"/>
      <c r="AE48" s="240"/>
      <c r="AF48" s="240"/>
      <c r="AG48" s="240"/>
      <c r="AH48" s="240"/>
      <c r="AI48" s="240"/>
      <c r="AJ48" s="235"/>
      <c r="AK48" s="1"/>
    </row>
    <row r="49" spans="1:37" s="15" customFormat="1" ht="14.4" customHeight="1" x14ac:dyDescent="0.35">
      <c r="A49" s="63"/>
      <c r="B49" s="497" t="s">
        <v>156</v>
      </c>
      <c r="C49" s="497"/>
      <c r="D49" s="497"/>
      <c r="E49" s="497"/>
      <c r="F49" s="497"/>
      <c r="G49" s="497"/>
      <c r="H49" s="497"/>
      <c r="I49" s="497"/>
      <c r="J49" s="497"/>
      <c r="K49" s="497"/>
      <c r="L49" s="497"/>
      <c r="M49" s="497"/>
      <c r="N49" s="136"/>
      <c r="O49" s="136"/>
      <c r="P49" s="136"/>
      <c r="Q49" s="136"/>
      <c r="R49" s="136"/>
      <c r="S49" s="136"/>
      <c r="T49" s="136"/>
      <c r="U49" s="136"/>
      <c r="V49" s="136"/>
      <c r="W49" s="136"/>
      <c r="X49" s="136"/>
      <c r="Y49" s="136"/>
      <c r="Z49" s="136"/>
      <c r="AA49" s="136"/>
      <c r="AB49" s="136"/>
      <c r="AC49" s="136"/>
      <c r="AD49" s="136"/>
      <c r="AE49" s="529"/>
      <c r="AF49" s="530"/>
      <c r="AG49" s="136"/>
      <c r="AH49" s="136" t="s">
        <v>157</v>
      </c>
      <c r="AI49" s="136"/>
      <c r="AJ49" s="236">
        <f>IF(AE47="",-2,IF(AE47="NO",-2,IF(AE49="",-2,0)))</f>
        <v>-2</v>
      </c>
      <c r="AK49" s="1"/>
    </row>
    <row r="50" spans="1:37" s="15" customFormat="1" ht="5" customHeight="1" x14ac:dyDescent="0.35">
      <c r="A50" s="63"/>
      <c r="B50" s="131"/>
      <c r="C50" s="131"/>
      <c r="D50" s="131"/>
      <c r="E50" s="131"/>
      <c r="F50" s="131"/>
      <c r="G50" s="131"/>
      <c r="H50" s="131"/>
      <c r="I50" s="131"/>
      <c r="J50" s="131"/>
      <c r="K50" s="131"/>
      <c r="L50" s="131"/>
      <c r="M50" s="131"/>
      <c r="N50" s="131"/>
      <c r="O50" s="131"/>
      <c r="P50" s="131"/>
      <c r="Q50" s="131"/>
      <c r="R50" s="131"/>
      <c r="S50" s="131"/>
      <c r="T50" s="131"/>
      <c r="U50" s="131"/>
      <c r="V50" s="131"/>
      <c r="W50" s="131"/>
      <c r="X50" s="131"/>
      <c r="Y50" s="131"/>
      <c r="Z50" s="131"/>
      <c r="AA50" s="131"/>
      <c r="AB50" s="131"/>
      <c r="AC50" s="131"/>
      <c r="AD50" s="131"/>
      <c r="AE50" s="131"/>
      <c r="AF50" s="131"/>
      <c r="AG50" s="131"/>
      <c r="AH50" s="131"/>
      <c r="AI50" s="131"/>
      <c r="AJ50" s="229"/>
      <c r="AK50" s="1"/>
    </row>
    <row r="51" spans="1:37" s="15" customFormat="1" ht="26" customHeight="1" x14ac:dyDescent="0.35">
      <c r="A51" s="63"/>
      <c r="B51" s="497" t="s">
        <v>158</v>
      </c>
      <c r="C51" s="497"/>
      <c r="D51" s="497"/>
      <c r="E51" s="497"/>
      <c r="F51" s="497"/>
      <c r="G51" s="497"/>
      <c r="H51" s="497"/>
      <c r="I51" s="497"/>
      <c r="J51" s="497"/>
      <c r="K51" s="497"/>
      <c r="L51" s="497"/>
      <c r="M51" s="497"/>
      <c r="N51" s="497"/>
      <c r="O51" s="497"/>
      <c r="P51" s="497"/>
      <c r="Q51" s="497"/>
      <c r="R51" s="497"/>
      <c r="S51" s="497"/>
      <c r="T51" s="497"/>
      <c r="U51" s="497"/>
      <c r="V51" s="497"/>
      <c r="W51" s="497"/>
      <c r="X51" s="497"/>
      <c r="Y51" s="497"/>
      <c r="Z51" s="497"/>
      <c r="AA51" s="497"/>
      <c r="AB51" s="497"/>
      <c r="AC51" s="497"/>
      <c r="AD51" s="125"/>
      <c r="AE51" s="394"/>
      <c r="AF51" s="395"/>
      <c r="AG51" s="395"/>
      <c r="AH51" s="395"/>
      <c r="AI51" s="396"/>
      <c r="AJ51" s="235">
        <f>IF(AE51="",-4,IF(AE51="NO",-4,0))</f>
        <v>-4</v>
      </c>
      <c r="AK51" s="1"/>
    </row>
    <row r="52" spans="1:37" s="15" customFormat="1" ht="5" customHeight="1" x14ac:dyDescent="0.35">
      <c r="A52" s="63"/>
      <c r="B52" s="125"/>
      <c r="C52" s="125"/>
      <c r="D52" s="125"/>
      <c r="E52" s="125"/>
      <c r="F52" s="125"/>
      <c r="G52" s="125"/>
      <c r="H52" s="125"/>
      <c r="I52" s="125"/>
      <c r="J52" s="125"/>
      <c r="K52" s="125"/>
      <c r="L52" s="125"/>
      <c r="M52" s="125"/>
      <c r="N52" s="125"/>
      <c r="O52" s="125"/>
      <c r="P52" s="125"/>
      <c r="Q52" s="125"/>
      <c r="R52" s="125"/>
      <c r="S52" s="125"/>
      <c r="T52" s="125"/>
      <c r="U52" s="125"/>
      <c r="V52" s="125"/>
      <c r="W52" s="125"/>
      <c r="X52" s="125"/>
      <c r="Y52" s="125"/>
      <c r="Z52" s="125"/>
      <c r="AA52" s="125"/>
      <c r="AB52" s="125"/>
      <c r="AC52" s="125"/>
      <c r="AD52" s="125"/>
      <c r="AE52" s="240"/>
      <c r="AF52" s="240"/>
      <c r="AG52" s="240"/>
      <c r="AH52" s="240"/>
      <c r="AI52" s="240"/>
      <c r="AJ52" s="229"/>
      <c r="AK52" s="1"/>
    </row>
    <row r="53" spans="1:37" s="15" customFormat="1" x14ac:dyDescent="0.35">
      <c r="A53" s="63"/>
      <c r="B53" s="497" t="s">
        <v>955</v>
      </c>
      <c r="C53" s="497"/>
      <c r="D53" s="497"/>
      <c r="E53" s="497"/>
      <c r="F53" s="497"/>
      <c r="G53" s="497"/>
      <c r="H53" s="497"/>
      <c r="I53" s="497"/>
      <c r="J53" s="497"/>
      <c r="K53" s="497"/>
      <c r="L53" s="497"/>
      <c r="M53" s="497"/>
      <c r="N53" s="497"/>
      <c r="O53" s="497"/>
      <c r="P53" s="497"/>
      <c r="Q53" s="497"/>
      <c r="R53" s="497"/>
      <c r="S53" s="497"/>
      <c r="T53" s="497"/>
      <c r="U53" s="497"/>
      <c r="V53" s="497"/>
      <c r="W53" s="497"/>
      <c r="X53" s="497"/>
      <c r="Y53" s="497"/>
      <c r="Z53" s="497"/>
      <c r="AA53" s="497"/>
      <c r="AB53" s="497"/>
      <c r="AC53" s="497"/>
      <c r="AD53" s="497"/>
      <c r="AE53" s="526"/>
      <c r="AF53" s="527"/>
      <c r="AG53" s="527"/>
      <c r="AH53" s="527"/>
      <c r="AI53" s="528"/>
      <c r="AJ53" s="236">
        <f>IF(AE51="",-2,IF(AE51="NO",-2,IF(AE53="",-2,0)))</f>
        <v>-2</v>
      </c>
      <c r="AK53" s="1"/>
    </row>
    <row r="54" spans="1:37" s="15" customFormat="1" x14ac:dyDescent="0.35">
      <c r="A54" s="63"/>
      <c r="B54" s="484"/>
      <c r="C54" s="484"/>
      <c r="D54" s="484"/>
      <c r="E54" s="484"/>
      <c r="F54" s="484"/>
      <c r="G54" s="484"/>
      <c r="H54" s="484"/>
      <c r="I54" s="484"/>
      <c r="J54" s="484"/>
      <c r="K54" s="484"/>
      <c r="L54" s="484"/>
      <c r="M54" s="484"/>
      <c r="N54" s="484"/>
      <c r="O54" s="484"/>
      <c r="P54" s="484"/>
      <c r="Q54" s="484"/>
      <c r="R54" s="484"/>
      <c r="S54" s="484"/>
      <c r="T54" s="484"/>
      <c r="U54" s="484"/>
      <c r="V54" s="484"/>
      <c r="W54" s="484"/>
      <c r="X54" s="484"/>
      <c r="Y54" s="484"/>
      <c r="Z54" s="484"/>
      <c r="AA54" s="484"/>
      <c r="AB54" s="484"/>
      <c r="AC54" s="484"/>
      <c r="AD54" s="484"/>
      <c r="AE54" s="484"/>
      <c r="AF54" s="484"/>
      <c r="AG54" s="484"/>
      <c r="AH54" s="484"/>
      <c r="AI54" s="484"/>
      <c r="AJ54" s="229"/>
      <c r="AK54" s="1"/>
    </row>
    <row r="55" spans="1:37" s="15" customFormat="1" ht="5.4" customHeight="1" x14ac:dyDescent="0.35">
      <c r="A55" s="63"/>
      <c r="B55" s="484"/>
      <c r="C55" s="484"/>
      <c r="D55" s="484"/>
      <c r="E55" s="484"/>
      <c r="F55" s="484"/>
      <c r="G55" s="484"/>
      <c r="H55" s="484"/>
      <c r="I55" s="484"/>
      <c r="J55" s="484"/>
      <c r="K55" s="484"/>
      <c r="L55" s="484"/>
      <c r="M55" s="484"/>
      <c r="N55" s="484"/>
      <c r="O55" s="484"/>
      <c r="P55" s="484"/>
      <c r="Q55" s="484"/>
      <c r="R55" s="484"/>
      <c r="S55" s="484"/>
      <c r="T55" s="484"/>
      <c r="U55" s="484"/>
      <c r="V55" s="484"/>
      <c r="W55" s="484"/>
      <c r="X55" s="484"/>
      <c r="Y55" s="484"/>
      <c r="Z55" s="484"/>
      <c r="AA55" s="484"/>
      <c r="AB55" s="484"/>
      <c r="AC55" s="484"/>
      <c r="AD55" s="484"/>
      <c r="AE55" s="484"/>
      <c r="AF55" s="484"/>
      <c r="AG55" s="484"/>
      <c r="AH55" s="484"/>
      <c r="AI55" s="484"/>
      <c r="AJ55" s="229"/>
      <c r="AK55" s="1"/>
    </row>
    <row r="56" spans="1:37" x14ac:dyDescent="0.35">
      <c r="A56" s="63"/>
      <c r="B56" s="531" t="s">
        <v>159</v>
      </c>
      <c r="C56" s="532"/>
      <c r="D56" s="532"/>
      <c r="E56" s="532"/>
      <c r="F56" s="532"/>
      <c r="G56" s="532"/>
      <c r="H56" s="532"/>
      <c r="I56" s="532"/>
      <c r="J56" s="532"/>
      <c r="K56" s="532"/>
      <c r="L56" s="532"/>
      <c r="M56" s="532"/>
      <c r="N56" s="532"/>
      <c r="O56" s="532"/>
      <c r="P56" s="532"/>
      <c r="Q56" s="532"/>
      <c r="R56" s="532"/>
      <c r="S56" s="532"/>
      <c r="T56" s="532"/>
      <c r="U56" s="532"/>
      <c r="V56" s="532"/>
      <c r="W56" s="532"/>
      <c r="X56" s="532"/>
      <c r="Y56" s="532"/>
      <c r="Z56" s="532"/>
      <c r="AA56" s="532"/>
      <c r="AB56" s="532"/>
      <c r="AC56" s="533"/>
      <c r="AD56" s="134"/>
      <c r="AE56" s="537" t="s">
        <v>23</v>
      </c>
      <c r="AF56" s="538"/>
      <c r="AG56" s="135"/>
      <c r="AH56" s="523" t="s">
        <v>109</v>
      </c>
      <c r="AI56" s="524"/>
      <c r="AJ56" s="229"/>
    </row>
    <row r="57" spans="1:37" s="15" customFormat="1" ht="15.65" customHeight="1" x14ac:dyDescent="0.35">
      <c r="A57" s="63"/>
      <c r="B57" s="134"/>
      <c r="C57" s="134"/>
      <c r="D57" s="134"/>
      <c r="E57" s="134"/>
      <c r="F57" s="134"/>
      <c r="G57" s="134"/>
      <c r="H57" s="134"/>
      <c r="I57" s="134"/>
      <c r="J57" s="134"/>
      <c r="K57" s="134"/>
      <c r="L57" s="134"/>
      <c r="M57" s="134"/>
      <c r="N57" s="134"/>
      <c r="O57" s="134"/>
      <c r="P57" s="134"/>
      <c r="Q57" s="134"/>
      <c r="R57" s="134"/>
      <c r="S57" s="134"/>
      <c r="T57" s="134"/>
      <c r="U57" s="134"/>
      <c r="V57" s="134"/>
      <c r="W57" s="134"/>
      <c r="X57" s="134"/>
      <c r="Y57" s="134"/>
      <c r="Z57" s="134"/>
      <c r="AA57" s="134"/>
      <c r="AB57" s="134"/>
      <c r="AC57" s="134"/>
      <c r="AD57" s="134"/>
      <c r="AE57" s="135"/>
      <c r="AF57" s="135"/>
      <c r="AG57" s="135"/>
      <c r="AH57" s="36"/>
      <c r="AI57" s="36"/>
      <c r="AJ57" s="229"/>
      <c r="AK57" s="1"/>
    </row>
    <row r="58" spans="1:37" x14ac:dyDescent="0.35">
      <c r="A58" s="63"/>
      <c r="B58" s="343" t="s">
        <v>160</v>
      </c>
      <c r="C58" s="343"/>
      <c r="D58" s="343"/>
      <c r="E58" s="343"/>
      <c r="F58" s="343"/>
      <c r="G58" s="343"/>
      <c r="H58" s="343"/>
      <c r="I58" s="343"/>
      <c r="J58" s="343"/>
      <c r="K58" s="343"/>
      <c r="L58" s="343"/>
      <c r="M58" s="343"/>
      <c r="N58" s="343"/>
      <c r="O58" s="343"/>
      <c r="P58" s="343"/>
      <c r="Q58" s="343"/>
      <c r="R58" s="343"/>
      <c r="S58" s="343"/>
      <c r="T58" s="343"/>
      <c r="U58" s="343"/>
      <c r="V58" s="343"/>
      <c r="W58" s="343"/>
      <c r="X58" s="343"/>
      <c r="Y58" s="343"/>
      <c r="Z58" s="343"/>
      <c r="AA58" s="343"/>
      <c r="AB58" s="343"/>
      <c r="AC58" s="343"/>
      <c r="AD58" s="98"/>
      <c r="AE58" s="394"/>
      <c r="AF58" s="395"/>
      <c r="AG58" s="395"/>
      <c r="AH58" s="395"/>
      <c r="AI58" s="396"/>
      <c r="AJ58" s="235">
        <f>IF(AE58="",-6,IF(AE58="NO",-6,0))</f>
        <v>-6</v>
      </c>
    </row>
    <row r="59" spans="1:37" s="15" customFormat="1" ht="5" customHeight="1" x14ac:dyDescent="0.35">
      <c r="A59" s="63"/>
      <c r="B59" s="98"/>
      <c r="C59" s="98"/>
      <c r="D59" s="98"/>
      <c r="E59" s="98"/>
      <c r="F59" s="98"/>
      <c r="G59" s="98"/>
      <c r="H59" s="98"/>
      <c r="I59" s="98"/>
      <c r="J59" s="98"/>
      <c r="K59" s="98"/>
      <c r="L59" s="98"/>
      <c r="M59" s="98"/>
      <c r="N59" s="98"/>
      <c r="O59" s="98"/>
      <c r="P59" s="98"/>
      <c r="Q59" s="98"/>
      <c r="R59" s="98"/>
      <c r="S59" s="98"/>
      <c r="T59" s="98"/>
      <c r="U59" s="98"/>
      <c r="V59" s="98"/>
      <c r="W59" s="98"/>
      <c r="X59" s="98"/>
      <c r="Y59" s="98"/>
      <c r="Z59" s="98"/>
      <c r="AA59" s="98"/>
      <c r="AB59" s="98"/>
      <c r="AC59" s="98"/>
      <c r="AD59" s="98"/>
      <c r="AE59" s="238"/>
      <c r="AF59" s="238"/>
      <c r="AG59" s="238"/>
      <c r="AH59" s="238"/>
      <c r="AI59" s="238"/>
      <c r="AJ59" s="235"/>
      <c r="AK59" s="1"/>
    </row>
    <row r="60" spans="1:37" s="15" customFormat="1" x14ac:dyDescent="0.35">
      <c r="A60" s="63"/>
      <c r="B60" s="343" t="s">
        <v>161</v>
      </c>
      <c r="C60" s="343"/>
      <c r="D60" s="343"/>
      <c r="E60" s="343"/>
      <c r="F60" s="343"/>
      <c r="G60" s="343"/>
      <c r="H60" s="343"/>
      <c r="I60" s="343"/>
      <c r="J60" s="343"/>
      <c r="K60" s="343"/>
      <c r="L60" s="343"/>
      <c r="M60" s="343"/>
      <c r="N60" s="343"/>
      <c r="O60" s="343"/>
      <c r="P60" s="343"/>
      <c r="Q60" s="343"/>
      <c r="R60" s="343"/>
      <c r="S60" s="343"/>
      <c r="T60" s="343"/>
      <c r="U60" s="343"/>
      <c r="V60" s="343"/>
      <c r="W60" s="343"/>
      <c r="X60" s="343"/>
      <c r="Y60" s="343"/>
      <c r="Z60" s="343"/>
      <c r="AA60" s="343"/>
      <c r="AB60" s="343"/>
      <c r="AC60" s="343"/>
      <c r="AD60" s="98"/>
      <c r="AE60" s="526"/>
      <c r="AF60" s="528"/>
      <c r="AG60" s="73"/>
      <c r="AH60" s="536" t="s">
        <v>162</v>
      </c>
      <c r="AI60" s="536"/>
      <c r="AJ60" s="236">
        <f>IF(AE58="",-3,IF(AE58="NO",-3,IF(AE60="",-3,0)))</f>
        <v>-3</v>
      </c>
      <c r="AK60" s="1"/>
    </row>
    <row r="61" spans="1:37" s="15" customFormat="1" ht="5" customHeight="1" x14ac:dyDescent="0.35">
      <c r="A61" s="63"/>
      <c r="B61" s="71"/>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229"/>
      <c r="AK61" s="1"/>
    </row>
    <row r="62" spans="1:37" s="15" customFormat="1" ht="30" customHeight="1" x14ac:dyDescent="0.35">
      <c r="A62" s="63"/>
      <c r="B62" s="497" t="s">
        <v>163</v>
      </c>
      <c r="C62" s="497"/>
      <c r="D62" s="497"/>
      <c r="E62" s="497"/>
      <c r="F62" s="497"/>
      <c r="G62" s="497"/>
      <c r="H62" s="497"/>
      <c r="I62" s="497"/>
      <c r="J62" s="497"/>
      <c r="K62" s="497"/>
      <c r="L62" s="497"/>
      <c r="M62" s="497"/>
      <c r="N62" s="497"/>
      <c r="O62" s="497"/>
      <c r="P62" s="497"/>
      <c r="Q62" s="497"/>
      <c r="R62" s="497"/>
      <c r="S62" s="497"/>
      <c r="T62" s="497"/>
      <c r="U62" s="497"/>
      <c r="V62" s="497"/>
      <c r="W62" s="497"/>
      <c r="X62" s="497"/>
      <c r="Y62" s="497"/>
      <c r="Z62" s="497"/>
      <c r="AA62" s="497"/>
      <c r="AB62" s="497"/>
      <c r="AC62" s="497"/>
      <c r="AD62" s="125"/>
      <c r="AE62" s="394"/>
      <c r="AF62" s="395"/>
      <c r="AG62" s="395"/>
      <c r="AH62" s="395"/>
      <c r="AI62" s="396"/>
      <c r="AJ62" s="235">
        <f>IF(AE62="",-6,IF(AE62="NO",-6,0))</f>
        <v>-6</v>
      </c>
      <c r="AK62" s="1"/>
    </row>
    <row r="63" spans="1:37" s="15" customFormat="1" ht="5" customHeight="1" x14ac:dyDescent="0.35">
      <c r="A63" s="63"/>
      <c r="B63" s="125"/>
      <c r="C63" s="125"/>
      <c r="D63" s="125"/>
      <c r="E63" s="125"/>
      <c r="F63" s="125"/>
      <c r="G63" s="125"/>
      <c r="H63" s="125"/>
      <c r="I63" s="125"/>
      <c r="J63" s="125"/>
      <c r="K63" s="125"/>
      <c r="L63" s="125"/>
      <c r="M63" s="125"/>
      <c r="N63" s="125"/>
      <c r="O63" s="125"/>
      <c r="P63" s="125"/>
      <c r="Q63" s="125"/>
      <c r="R63" s="125"/>
      <c r="S63" s="125"/>
      <c r="T63" s="125"/>
      <c r="U63" s="125"/>
      <c r="V63" s="125"/>
      <c r="W63" s="125"/>
      <c r="X63" s="125"/>
      <c r="Y63" s="125"/>
      <c r="Z63" s="125"/>
      <c r="AA63" s="125"/>
      <c r="AB63" s="125"/>
      <c r="AC63" s="125"/>
      <c r="AD63" s="125"/>
      <c r="AE63" s="240"/>
      <c r="AF63" s="240"/>
      <c r="AG63" s="240"/>
      <c r="AH63" s="240"/>
      <c r="AI63" s="240"/>
      <c r="AJ63" s="235"/>
      <c r="AK63" s="1"/>
    </row>
    <row r="64" spans="1:37" s="15" customFormat="1" x14ac:dyDescent="0.35">
      <c r="A64" s="63"/>
      <c r="B64" s="326" t="s">
        <v>164</v>
      </c>
      <c r="C64" s="326"/>
      <c r="D64" s="326"/>
      <c r="E64" s="326"/>
      <c r="F64" s="326"/>
      <c r="G64" s="326"/>
      <c r="H64" s="326"/>
      <c r="I64" s="326"/>
      <c r="J64" s="326"/>
      <c r="K64" s="326"/>
      <c r="L64" s="326"/>
      <c r="M64" s="326"/>
      <c r="N64" s="326"/>
      <c r="O64" s="326"/>
      <c r="P64" s="326"/>
      <c r="Q64" s="326"/>
      <c r="R64" s="326"/>
      <c r="S64" s="326"/>
      <c r="T64" s="326"/>
      <c r="U64" s="326"/>
      <c r="V64" s="326"/>
      <c r="W64" s="326"/>
      <c r="X64" s="326"/>
      <c r="Y64" s="326"/>
      <c r="Z64" s="326"/>
      <c r="AA64" s="326"/>
      <c r="AB64" s="326"/>
      <c r="AC64" s="326"/>
      <c r="AD64" s="73"/>
      <c r="AE64" s="526"/>
      <c r="AF64" s="528"/>
      <c r="AG64" s="73"/>
      <c r="AH64" s="73"/>
      <c r="AI64" s="73"/>
      <c r="AJ64" s="236">
        <f>IF(AE62="",-3,IF(AE62="NO",-3,IF(AE64="",-3,0)))</f>
        <v>-3</v>
      </c>
      <c r="AK64" s="1"/>
    </row>
    <row r="65" spans="1:37" s="15" customFormat="1" ht="5" customHeight="1" x14ac:dyDescent="0.35">
      <c r="A65" s="63"/>
      <c r="B65" s="71"/>
      <c r="C65" s="71"/>
      <c r="D65" s="71"/>
      <c r="E65" s="71"/>
      <c r="F65" s="71"/>
      <c r="G65" s="71"/>
      <c r="H65" s="71"/>
      <c r="I65" s="71"/>
      <c r="J65" s="71"/>
      <c r="K65" s="71"/>
      <c r="L65" s="71"/>
      <c r="M65" s="71"/>
      <c r="N65" s="71"/>
      <c r="O65" s="71"/>
      <c r="P65" s="71"/>
      <c r="Q65" s="71"/>
      <c r="R65" s="71"/>
      <c r="S65" s="71"/>
      <c r="T65" s="71"/>
      <c r="U65" s="71"/>
      <c r="V65" s="71"/>
      <c r="W65" s="71"/>
      <c r="X65" s="71"/>
      <c r="Y65" s="71"/>
      <c r="Z65" s="71"/>
      <c r="AA65" s="71"/>
      <c r="AB65" s="71"/>
      <c r="AC65" s="71"/>
      <c r="AD65" s="71"/>
      <c r="AE65" s="71"/>
      <c r="AF65" s="71"/>
      <c r="AG65" s="71"/>
      <c r="AH65" s="71"/>
      <c r="AI65" s="71"/>
      <c r="AJ65" s="229"/>
      <c r="AK65" s="1"/>
    </row>
    <row r="66" spans="1:37" x14ac:dyDescent="0.35">
      <c r="A66" s="63"/>
      <c r="B66" s="484" t="s">
        <v>165</v>
      </c>
      <c r="C66" s="484"/>
      <c r="D66" s="484"/>
      <c r="E66" s="484"/>
      <c r="F66" s="484"/>
      <c r="G66" s="484"/>
      <c r="H66" s="484"/>
      <c r="I66" s="484"/>
      <c r="J66" s="484"/>
      <c r="K66" s="484"/>
      <c r="L66" s="484"/>
      <c r="M66" s="484"/>
      <c r="N66" s="484"/>
      <c r="O66" s="484"/>
      <c r="P66" s="484"/>
      <c r="Q66" s="484"/>
      <c r="R66" s="484"/>
      <c r="S66" s="484"/>
      <c r="T66" s="484"/>
      <c r="U66" s="484"/>
      <c r="V66" s="484"/>
      <c r="W66" s="484"/>
      <c r="X66" s="484"/>
      <c r="Y66" s="484"/>
      <c r="Z66" s="484"/>
      <c r="AA66" s="484"/>
      <c r="AB66" s="484"/>
      <c r="AC66" s="484"/>
      <c r="AD66" s="102"/>
      <c r="AE66" s="394"/>
      <c r="AF66" s="395"/>
      <c r="AG66" s="395"/>
      <c r="AH66" s="395"/>
      <c r="AI66" s="396"/>
      <c r="AJ66" s="235">
        <f>IF(AE66="",-7,IF(AE66="NO",-7,0))</f>
        <v>-7</v>
      </c>
    </row>
    <row r="67" spans="1:37" ht="5.4" customHeight="1" x14ac:dyDescent="0.35">
      <c r="A67" s="63"/>
      <c r="B67" s="535"/>
      <c r="C67" s="535"/>
      <c r="D67" s="535"/>
      <c r="E67" s="535"/>
      <c r="F67" s="535"/>
      <c r="G67" s="535"/>
      <c r="H67" s="535"/>
      <c r="I67" s="535"/>
      <c r="J67" s="535"/>
      <c r="K67" s="535"/>
      <c r="L67" s="535"/>
      <c r="M67" s="535"/>
      <c r="N67" s="535"/>
      <c r="O67" s="535"/>
      <c r="P67" s="535"/>
      <c r="Q67" s="535"/>
      <c r="R67" s="535"/>
      <c r="S67" s="535"/>
      <c r="T67" s="535"/>
      <c r="U67" s="535"/>
      <c r="V67" s="535"/>
      <c r="W67" s="535"/>
      <c r="X67" s="535"/>
      <c r="Y67" s="535"/>
      <c r="Z67" s="535"/>
      <c r="AA67" s="535"/>
      <c r="AB67" s="535"/>
      <c r="AC67" s="535"/>
      <c r="AD67" s="535"/>
      <c r="AE67" s="535"/>
      <c r="AF67" s="535"/>
      <c r="AG67" s="535"/>
      <c r="AH67" s="535"/>
      <c r="AI67" s="535"/>
      <c r="AJ67" s="229"/>
    </row>
    <row r="68" spans="1:37" s="15" customFormat="1" ht="15" customHeight="1" x14ac:dyDescent="0.35">
      <c r="A68" s="63"/>
      <c r="B68" s="531" t="s">
        <v>166</v>
      </c>
      <c r="C68" s="532"/>
      <c r="D68" s="532"/>
      <c r="E68" s="532"/>
      <c r="F68" s="532"/>
      <c r="G68" s="532"/>
      <c r="H68" s="532"/>
      <c r="I68" s="532"/>
      <c r="J68" s="532"/>
      <c r="K68" s="532"/>
      <c r="L68" s="532"/>
      <c r="M68" s="532"/>
      <c r="N68" s="532"/>
      <c r="O68" s="532"/>
      <c r="P68" s="532"/>
      <c r="Q68" s="532"/>
      <c r="R68" s="532"/>
      <c r="S68" s="532"/>
      <c r="T68" s="532"/>
      <c r="U68" s="532"/>
      <c r="V68" s="532"/>
      <c r="W68" s="532"/>
      <c r="X68" s="532"/>
      <c r="Y68" s="532"/>
      <c r="Z68" s="532"/>
      <c r="AA68" s="532"/>
      <c r="AB68" s="532"/>
      <c r="AC68" s="533"/>
      <c r="AD68" s="134"/>
      <c r="AE68" s="520" t="s">
        <v>23</v>
      </c>
      <c r="AF68" s="521"/>
      <c r="AG68" s="133"/>
      <c r="AH68" s="520" t="s">
        <v>109</v>
      </c>
      <c r="AI68" s="521"/>
      <c r="AJ68" s="229"/>
      <c r="AK68" s="1"/>
    </row>
    <row r="69" spans="1:37" s="15" customFormat="1" ht="6" customHeight="1" x14ac:dyDescent="0.35">
      <c r="A69" s="63"/>
      <c r="B69" s="134"/>
      <c r="C69" s="134"/>
      <c r="D69" s="134"/>
      <c r="E69" s="134"/>
      <c r="F69" s="134"/>
      <c r="G69" s="134"/>
      <c r="H69" s="134"/>
      <c r="I69" s="134"/>
      <c r="J69" s="134"/>
      <c r="K69" s="134"/>
      <c r="L69" s="134"/>
      <c r="M69" s="134"/>
      <c r="N69" s="134"/>
      <c r="O69" s="134"/>
      <c r="P69" s="134"/>
      <c r="Q69" s="134"/>
      <c r="R69" s="134"/>
      <c r="S69" s="134"/>
      <c r="T69" s="134"/>
      <c r="U69" s="134"/>
      <c r="V69" s="134"/>
      <c r="W69" s="134"/>
      <c r="X69" s="134"/>
      <c r="Y69" s="134"/>
      <c r="Z69" s="134"/>
      <c r="AA69" s="134"/>
      <c r="AB69" s="134"/>
      <c r="AC69" s="134"/>
      <c r="AD69" s="134"/>
      <c r="AE69" s="133"/>
      <c r="AF69" s="133"/>
      <c r="AG69" s="133"/>
      <c r="AH69" s="133"/>
      <c r="AI69" s="133"/>
      <c r="AJ69" s="229"/>
      <c r="AK69" s="1"/>
    </row>
    <row r="70" spans="1:37" s="15" customFormat="1" x14ac:dyDescent="0.35">
      <c r="A70" s="63"/>
      <c r="B70" s="484" t="s">
        <v>167</v>
      </c>
      <c r="C70" s="484"/>
      <c r="D70" s="484"/>
      <c r="E70" s="484"/>
      <c r="F70" s="484"/>
      <c r="G70" s="484"/>
      <c r="H70" s="484"/>
      <c r="I70" s="484"/>
      <c r="J70" s="484"/>
      <c r="K70" s="484"/>
      <c r="L70" s="484"/>
      <c r="M70" s="484"/>
      <c r="N70" s="484"/>
      <c r="O70" s="484"/>
      <c r="P70" s="484"/>
      <c r="Q70" s="484"/>
      <c r="R70" s="484"/>
      <c r="S70" s="484"/>
      <c r="T70" s="484"/>
      <c r="U70" s="484"/>
      <c r="V70" s="484"/>
      <c r="W70" s="484"/>
      <c r="X70" s="484"/>
      <c r="Y70" s="484"/>
      <c r="Z70" s="484"/>
      <c r="AA70" s="484"/>
      <c r="AB70" s="484"/>
      <c r="AC70" s="484"/>
      <c r="AD70" s="102"/>
      <c r="AE70" s="394"/>
      <c r="AF70" s="395"/>
      <c r="AG70" s="395"/>
      <c r="AH70" s="395"/>
      <c r="AI70" s="396"/>
      <c r="AJ70" s="235">
        <f>IF(AE70="",-4,IF(AE70="NO",-4,0))</f>
        <v>-4</v>
      </c>
      <c r="AK70" s="1"/>
    </row>
    <row r="71" spans="1:37" s="15" customFormat="1" ht="5" customHeight="1" x14ac:dyDescent="0.35">
      <c r="A71" s="63"/>
      <c r="B71" s="102"/>
      <c r="C71" s="102"/>
      <c r="D71" s="102"/>
      <c r="E71" s="102"/>
      <c r="F71" s="102"/>
      <c r="G71" s="102"/>
      <c r="H71" s="102"/>
      <c r="I71" s="102"/>
      <c r="J71" s="102"/>
      <c r="K71" s="102"/>
      <c r="L71" s="102"/>
      <c r="M71" s="102"/>
      <c r="N71" s="102"/>
      <c r="O71" s="102"/>
      <c r="P71" s="102"/>
      <c r="Q71" s="102"/>
      <c r="R71" s="102"/>
      <c r="S71" s="102"/>
      <c r="T71" s="102"/>
      <c r="U71" s="102"/>
      <c r="V71" s="102"/>
      <c r="W71" s="102"/>
      <c r="X71" s="102"/>
      <c r="Y71" s="102"/>
      <c r="Z71" s="102"/>
      <c r="AA71" s="102"/>
      <c r="AB71" s="102"/>
      <c r="AC71" s="102"/>
      <c r="AD71" s="102"/>
      <c r="AE71" s="239"/>
      <c r="AF71" s="239"/>
      <c r="AG71" s="239"/>
      <c r="AH71" s="239"/>
      <c r="AI71" s="239"/>
      <c r="AJ71" s="235"/>
      <c r="AK71" s="1"/>
    </row>
    <row r="72" spans="1:37" s="15" customFormat="1" x14ac:dyDescent="0.35">
      <c r="A72" s="63"/>
      <c r="B72" s="518" t="s">
        <v>168</v>
      </c>
      <c r="C72" s="484"/>
      <c r="D72" s="484"/>
      <c r="E72" s="484"/>
      <c r="F72" s="484"/>
      <c r="G72" s="484"/>
      <c r="H72" s="484"/>
      <c r="I72" s="484"/>
      <c r="J72" s="484"/>
      <c r="K72" s="484"/>
      <c r="L72" s="484"/>
      <c r="M72" s="484"/>
      <c r="N72" s="484"/>
      <c r="O72" s="484"/>
      <c r="P72" s="484"/>
      <c r="Q72" s="484"/>
      <c r="R72" s="484"/>
      <c r="S72" s="484"/>
      <c r="T72" s="484"/>
      <c r="U72" s="484"/>
      <c r="V72" s="484"/>
      <c r="W72" s="484"/>
      <c r="X72" s="484"/>
      <c r="Y72" s="484"/>
      <c r="Z72" s="484"/>
      <c r="AA72" s="484"/>
      <c r="AB72" s="484"/>
      <c r="AC72" s="484"/>
      <c r="AD72" s="484"/>
      <c r="AE72" s="484"/>
      <c r="AF72" s="484"/>
      <c r="AG72" s="484"/>
      <c r="AH72" s="484"/>
      <c r="AI72" s="484"/>
      <c r="AJ72" s="235"/>
      <c r="AK72" s="1"/>
    </row>
    <row r="73" spans="1:37" s="15" customFormat="1" ht="3" customHeight="1" x14ac:dyDescent="0.35">
      <c r="A73" s="63"/>
      <c r="B73" s="102"/>
      <c r="C73" s="102"/>
      <c r="D73" s="102"/>
      <c r="E73" s="102"/>
      <c r="F73" s="102"/>
      <c r="G73" s="102"/>
      <c r="H73" s="102"/>
      <c r="I73" s="102"/>
      <c r="J73" s="102"/>
      <c r="K73" s="102"/>
      <c r="L73" s="102"/>
      <c r="M73" s="102"/>
      <c r="N73" s="102"/>
      <c r="O73" s="102"/>
      <c r="P73" s="102"/>
      <c r="Q73" s="102"/>
      <c r="R73" s="102"/>
      <c r="S73" s="102"/>
      <c r="T73" s="102"/>
      <c r="U73" s="102"/>
      <c r="V73" s="102"/>
      <c r="W73" s="102"/>
      <c r="X73" s="102"/>
      <c r="Y73" s="102"/>
      <c r="Z73" s="102"/>
      <c r="AA73" s="102"/>
      <c r="AB73" s="102"/>
      <c r="AC73" s="102"/>
      <c r="AD73" s="102"/>
      <c r="AE73" s="102"/>
      <c r="AF73" s="102"/>
      <c r="AG73" s="102"/>
      <c r="AH73" s="102"/>
      <c r="AI73" s="102"/>
      <c r="AJ73" s="235"/>
      <c r="AK73" s="1"/>
    </row>
    <row r="74" spans="1:37" s="15" customFormat="1" ht="27.65" customHeight="1" x14ac:dyDescent="0.35">
      <c r="A74" s="63"/>
      <c r="B74" s="541"/>
      <c r="C74" s="541"/>
      <c r="D74" s="541"/>
      <c r="E74" s="541"/>
      <c r="F74" s="541"/>
      <c r="G74" s="541"/>
      <c r="H74" s="541"/>
      <c r="I74" s="541"/>
      <c r="J74" s="541"/>
      <c r="K74" s="541"/>
      <c r="L74" s="541"/>
      <c r="M74" s="541"/>
      <c r="N74" s="541"/>
      <c r="O74" s="541"/>
      <c r="P74" s="541"/>
      <c r="Q74" s="541"/>
      <c r="R74" s="541"/>
      <c r="S74" s="541"/>
      <c r="T74" s="541"/>
      <c r="U74" s="541"/>
      <c r="V74" s="541"/>
      <c r="W74" s="541"/>
      <c r="X74" s="541"/>
      <c r="Y74" s="541"/>
      <c r="Z74" s="541"/>
      <c r="AA74" s="541"/>
      <c r="AB74" s="541"/>
      <c r="AC74" s="541"/>
      <c r="AD74" s="541"/>
      <c r="AE74" s="541"/>
      <c r="AF74" s="541"/>
      <c r="AG74" s="541"/>
      <c r="AH74" s="541"/>
      <c r="AI74" s="541"/>
      <c r="AJ74" s="236">
        <f>IF(AE70="",-3,IF(AE70="YES",0,IF(B74="",-3,0)))</f>
        <v>-3</v>
      </c>
      <c r="AK74" s="1"/>
    </row>
    <row r="75" spans="1:37" s="15" customFormat="1" ht="6" customHeight="1" x14ac:dyDescent="0.35">
      <c r="A75" s="63"/>
      <c r="B75" s="102"/>
      <c r="C75" s="102"/>
      <c r="D75" s="102"/>
      <c r="E75" s="102"/>
      <c r="F75" s="102"/>
      <c r="G75" s="102"/>
      <c r="H75" s="102"/>
      <c r="I75" s="102"/>
      <c r="J75" s="102"/>
      <c r="K75" s="102"/>
      <c r="L75" s="102"/>
      <c r="M75" s="102"/>
      <c r="N75" s="102"/>
      <c r="O75" s="102"/>
      <c r="P75" s="102"/>
      <c r="Q75" s="102"/>
      <c r="R75" s="102"/>
      <c r="S75" s="102"/>
      <c r="T75" s="102"/>
      <c r="U75" s="102"/>
      <c r="V75" s="102"/>
      <c r="W75" s="102"/>
      <c r="X75" s="102"/>
      <c r="Y75" s="102"/>
      <c r="Z75" s="102"/>
      <c r="AA75" s="102"/>
      <c r="AB75" s="102"/>
      <c r="AC75" s="102"/>
      <c r="AD75" s="102"/>
      <c r="AE75" s="102"/>
      <c r="AF75" s="102"/>
      <c r="AG75" s="102"/>
      <c r="AH75" s="102"/>
      <c r="AI75" s="102"/>
      <c r="AJ75" s="229"/>
      <c r="AK75" s="1"/>
    </row>
    <row r="76" spans="1:37" s="15" customFormat="1" ht="30" customHeight="1" x14ac:dyDescent="0.35">
      <c r="A76" s="63"/>
      <c r="B76" s="497" t="s">
        <v>169</v>
      </c>
      <c r="C76" s="497"/>
      <c r="D76" s="497"/>
      <c r="E76" s="497"/>
      <c r="F76" s="497"/>
      <c r="G76" s="497"/>
      <c r="H76" s="497"/>
      <c r="I76" s="497"/>
      <c r="J76" s="497"/>
      <c r="K76" s="497"/>
      <c r="L76" s="497"/>
      <c r="M76" s="497"/>
      <c r="N76" s="497"/>
      <c r="O76" s="497"/>
      <c r="P76" s="497"/>
      <c r="Q76" s="497"/>
      <c r="R76" s="497"/>
      <c r="S76" s="497"/>
      <c r="T76" s="497"/>
      <c r="U76" s="497"/>
      <c r="V76" s="497"/>
      <c r="W76" s="497"/>
      <c r="X76" s="497"/>
      <c r="Y76" s="497"/>
      <c r="Z76" s="497"/>
      <c r="AA76" s="497"/>
      <c r="AB76" s="497"/>
      <c r="AC76" s="497"/>
      <c r="AD76" s="125"/>
      <c r="AE76" s="394"/>
      <c r="AF76" s="395"/>
      <c r="AG76" s="395"/>
      <c r="AH76" s="395"/>
      <c r="AI76" s="396"/>
      <c r="AJ76" s="235">
        <f>IF(AE76="",-9,IF(AE76="NO",-9,0))</f>
        <v>-9</v>
      </c>
      <c r="AK76" s="1"/>
    </row>
    <row r="77" spans="1:37" s="15" customFormat="1" ht="15.75" customHeight="1" x14ac:dyDescent="0.35">
      <c r="A77" s="63"/>
      <c r="B77" s="343" t="s">
        <v>170</v>
      </c>
      <c r="C77" s="343"/>
      <c r="D77" s="343"/>
      <c r="E77" s="343"/>
      <c r="F77" s="343"/>
      <c r="G77" s="343"/>
      <c r="H77" s="343"/>
      <c r="I77" s="343"/>
      <c r="J77" s="343"/>
      <c r="K77" s="343"/>
      <c r="L77" s="343"/>
      <c r="M77" s="343"/>
      <c r="N77" s="343"/>
      <c r="O77" s="343"/>
      <c r="P77" s="343"/>
      <c r="Q77" s="343"/>
      <c r="R77" s="343"/>
      <c r="S77" s="343"/>
      <c r="T77" s="343"/>
      <c r="U77" s="343"/>
      <c r="V77" s="343"/>
      <c r="W77" s="343"/>
      <c r="X77" s="343"/>
      <c r="Y77" s="343"/>
      <c r="Z77" s="343"/>
      <c r="AA77" s="343"/>
      <c r="AB77" s="343"/>
      <c r="AC77" s="343"/>
      <c r="AD77" s="181"/>
      <c r="AE77" s="181"/>
      <c r="AF77" s="181"/>
      <c r="AG77" s="181"/>
      <c r="AH77" s="181"/>
      <c r="AI77" s="181"/>
      <c r="AJ77" s="235"/>
      <c r="AK77" s="1"/>
    </row>
    <row r="78" spans="1:37" s="15" customFormat="1" ht="3" customHeight="1" x14ac:dyDescent="0.35">
      <c r="A78" s="63"/>
      <c r="B78" s="98"/>
      <c r="C78" s="98"/>
      <c r="D78" s="98"/>
      <c r="E78" s="98"/>
      <c r="F78" s="98"/>
      <c r="G78" s="98"/>
      <c r="H78" s="98"/>
      <c r="I78" s="98"/>
      <c r="J78" s="98"/>
      <c r="K78" s="98"/>
      <c r="L78" s="98"/>
      <c r="M78" s="98"/>
      <c r="N78" s="98"/>
      <c r="O78" s="98"/>
      <c r="P78" s="98"/>
      <c r="Q78" s="98"/>
      <c r="R78" s="98"/>
      <c r="S78" s="98"/>
      <c r="T78" s="98"/>
      <c r="U78" s="98"/>
      <c r="V78" s="98"/>
      <c r="W78" s="98"/>
      <c r="X78" s="98"/>
      <c r="Y78" s="98"/>
      <c r="Z78" s="98"/>
      <c r="AA78" s="98"/>
      <c r="AB78" s="98"/>
      <c r="AC78" s="98"/>
      <c r="AD78" s="98"/>
      <c r="AE78" s="98"/>
      <c r="AF78" s="98"/>
      <c r="AG78" s="98"/>
      <c r="AH78" s="98"/>
      <c r="AI78" s="98"/>
      <c r="AJ78" s="235"/>
      <c r="AK78" s="1"/>
    </row>
    <row r="79" spans="1:37" s="15" customFormat="1" ht="27.65" customHeight="1" x14ac:dyDescent="0.35">
      <c r="A79" s="63"/>
      <c r="B79" s="542"/>
      <c r="C79" s="542"/>
      <c r="D79" s="542"/>
      <c r="E79" s="542"/>
      <c r="F79" s="542"/>
      <c r="G79" s="542"/>
      <c r="H79" s="542"/>
      <c r="I79" s="542"/>
      <c r="J79" s="542"/>
      <c r="K79" s="542"/>
      <c r="L79" s="542"/>
      <c r="M79" s="542"/>
      <c r="N79" s="542"/>
      <c r="O79" s="542"/>
      <c r="P79" s="542"/>
      <c r="Q79" s="542"/>
      <c r="R79" s="542"/>
      <c r="S79" s="542"/>
      <c r="T79" s="542"/>
      <c r="U79" s="542"/>
      <c r="V79" s="542"/>
      <c r="W79" s="542"/>
      <c r="X79" s="542"/>
      <c r="Y79" s="542"/>
      <c r="Z79" s="542"/>
      <c r="AA79" s="542"/>
      <c r="AB79" s="542"/>
      <c r="AC79" s="542"/>
      <c r="AD79" s="542"/>
      <c r="AE79" s="542"/>
      <c r="AF79" s="542"/>
      <c r="AG79" s="542"/>
      <c r="AH79" s="542"/>
      <c r="AI79" s="542"/>
      <c r="AJ79" s="236">
        <f>IF(AE76="",-3,IF(AE76="NO",-3,IF(B79="",-3,0)))</f>
        <v>-3</v>
      </c>
      <c r="AK79" s="1"/>
    </row>
    <row r="80" spans="1:37" s="15" customFormat="1" ht="6" customHeight="1" x14ac:dyDescent="0.35">
      <c r="A80" s="63"/>
      <c r="B80" s="125"/>
      <c r="C80" s="125"/>
      <c r="D80" s="125"/>
      <c r="E80" s="125"/>
      <c r="F80" s="125"/>
      <c r="G80" s="125"/>
      <c r="H80" s="125"/>
      <c r="I80" s="125"/>
      <c r="J80" s="125"/>
      <c r="K80" s="125"/>
      <c r="L80" s="125"/>
      <c r="M80" s="125"/>
      <c r="N80" s="125"/>
      <c r="O80" s="125"/>
      <c r="P80" s="125"/>
      <c r="Q80" s="125"/>
      <c r="R80" s="125"/>
      <c r="S80" s="125"/>
      <c r="T80" s="125"/>
      <c r="U80" s="125"/>
      <c r="V80" s="125"/>
      <c r="W80" s="125"/>
      <c r="X80" s="125"/>
      <c r="Y80" s="125"/>
      <c r="Z80" s="125"/>
      <c r="AA80" s="125"/>
      <c r="AB80" s="125"/>
      <c r="AC80" s="125"/>
      <c r="AD80" s="125"/>
      <c r="AE80" s="125"/>
      <c r="AF80" s="125"/>
      <c r="AG80" s="125"/>
      <c r="AH80" s="125"/>
      <c r="AI80" s="125"/>
      <c r="AJ80" s="229"/>
      <c r="AK80" s="1"/>
    </row>
    <row r="81" spans="1:37" s="15" customFormat="1" x14ac:dyDescent="0.35">
      <c r="A81" s="63"/>
      <c r="B81" s="484" t="s">
        <v>171</v>
      </c>
      <c r="C81" s="484"/>
      <c r="D81" s="484"/>
      <c r="E81" s="484"/>
      <c r="F81" s="484"/>
      <c r="G81" s="484"/>
      <c r="H81" s="484"/>
      <c r="I81" s="484"/>
      <c r="J81" s="484"/>
      <c r="K81" s="484"/>
      <c r="L81" s="484"/>
      <c r="M81" s="484"/>
      <c r="N81" s="484"/>
      <c r="O81" s="484"/>
      <c r="P81" s="484"/>
      <c r="Q81" s="484"/>
      <c r="R81" s="484"/>
      <c r="S81" s="484"/>
      <c r="T81" s="484"/>
      <c r="U81" s="484"/>
      <c r="V81" s="484"/>
      <c r="W81" s="195"/>
      <c r="X81" s="534" t="s">
        <v>172</v>
      </c>
      <c r="Y81" s="484"/>
      <c r="Z81" s="484"/>
      <c r="AA81" s="484"/>
      <c r="AB81" s="484"/>
      <c r="AC81" s="195"/>
      <c r="AD81" s="102"/>
      <c r="AE81" s="394"/>
      <c r="AF81" s="395"/>
      <c r="AG81" s="395"/>
      <c r="AH81" s="395"/>
      <c r="AI81" s="396"/>
      <c r="AJ81" s="237">
        <f>IF(AE81="YES",5,0)</f>
        <v>0</v>
      </c>
      <c r="AK81" s="1"/>
    </row>
    <row r="82" spans="1:37" s="15" customFormat="1" ht="5" customHeight="1" x14ac:dyDescent="0.35">
      <c r="A82" s="63"/>
      <c r="B82" s="102"/>
      <c r="C82" s="102"/>
      <c r="D82" s="102"/>
      <c r="E82" s="102"/>
      <c r="F82" s="102"/>
      <c r="G82" s="102"/>
      <c r="H82" s="102"/>
      <c r="I82" s="102"/>
      <c r="J82" s="102"/>
      <c r="K82" s="102"/>
      <c r="L82" s="102"/>
      <c r="M82" s="102"/>
      <c r="N82" s="102"/>
      <c r="O82" s="102"/>
      <c r="P82" s="102"/>
      <c r="Q82" s="102"/>
      <c r="R82" s="102"/>
      <c r="S82" s="102"/>
      <c r="T82" s="102"/>
      <c r="U82" s="102"/>
      <c r="V82" s="102"/>
      <c r="W82" s="102"/>
      <c r="X82" s="102"/>
      <c r="Y82" s="102"/>
      <c r="Z82" s="102"/>
      <c r="AA82" s="102"/>
      <c r="AB82" s="102"/>
      <c r="AC82" s="102"/>
      <c r="AD82" s="102"/>
      <c r="AE82" s="74"/>
      <c r="AF82" s="74"/>
      <c r="AG82" s="74"/>
      <c r="AH82" s="74"/>
      <c r="AI82" s="74"/>
      <c r="AJ82" s="237"/>
      <c r="AK82" s="1"/>
    </row>
    <row r="83" spans="1:37" ht="30.75" customHeight="1" x14ac:dyDescent="0.35">
      <c r="A83" s="63"/>
      <c r="B83" s="497" t="s">
        <v>173</v>
      </c>
      <c r="C83" s="497"/>
      <c r="D83" s="497"/>
      <c r="E83" s="497"/>
      <c r="F83" s="497"/>
      <c r="G83" s="497"/>
      <c r="H83" s="497"/>
      <c r="I83" s="497"/>
      <c r="J83" s="497"/>
      <c r="K83" s="497"/>
      <c r="L83" s="497"/>
      <c r="M83" s="497"/>
      <c r="N83" s="497"/>
      <c r="O83" s="497"/>
      <c r="P83" s="497"/>
      <c r="Q83" s="497"/>
      <c r="R83" s="497"/>
      <c r="S83" s="497"/>
      <c r="T83" s="497"/>
      <c r="U83" s="497"/>
      <c r="V83" s="497"/>
      <c r="W83" s="497"/>
      <c r="X83" s="497"/>
      <c r="Y83" s="497"/>
      <c r="Z83" s="497"/>
      <c r="AA83" s="497"/>
      <c r="AB83" s="497"/>
      <c r="AC83" s="497"/>
      <c r="AD83" s="102"/>
      <c r="AE83" s="394"/>
      <c r="AF83" s="395"/>
      <c r="AG83" s="395"/>
      <c r="AH83" s="395"/>
      <c r="AI83" s="396"/>
      <c r="AJ83" s="237">
        <f>IF(AE83="YES",25,0)</f>
        <v>0</v>
      </c>
    </row>
    <row r="84" spans="1:37" x14ac:dyDescent="0.35">
      <c r="A84" s="63"/>
      <c r="B84" s="87"/>
      <c r="C84" s="87"/>
      <c r="D84" s="87"/>
      <c r="E84" s="87"/>
      <c r="F84" s="87"/>
      <c r="G84" s="87"/>
      <c r="H84" s="87"/>
      <c r="I84" s="87"/>
      <c r="J84" s="87"/>
      <c r="K84" s="87"/>
      <c r="L84" s="87"/>
      <c r="M84" s="87"/>
      <c r="N84" s="87"/>
      <c r="O84" s="87"/>
      <c r="P84" s="87"/>
      <c r="Q84" s="87"/>
      <c r="R84" s="87"/>
      <c r="S84" s="87"/>
      <c r="T84" s="87"/>
      <c r="U84" s="87"/>
      <c r="V84" s="87"/>
      <c r="W84" s="87"/>
      <c r="X84" s="87"/>
      <c r="Y84" s="87"/>
      <c r="Z84" s="87"/>
      <c r="AA84" s="87"/>
      <c r="AB84" s="87"/>
      <c r="AC84" s="87"/>
      <c r="AD84" s="87"/>
      <c r="AE84" s="87"/>
      <c r="AF84" s="87"/>
      <c r="AG84" s="87"/>
      <c r="AH84" s="87"/>
      <c r="AI84" s="87"/>
      <c r="AJ84" s="237"/>
    </row>
    <row r="85" spans="1:37" s="15" customFormat="1" x14ac:dyDescent="0.35">
      <c r="A85" s="63"/>
      <c r="B85" s="484" t="s">
        <v>953</v>
      </c>
      <c r="C85" s="484"/>
      <c r="D85" s="484"/>
      <c r="E85" s="484"/>
      <c r="F85" s="484"/>
      <c r="G85" s="484"/>
      <c r="H85" s="484"/>
      <c r="I85" s="484"/>
      <c r="J85" s="484"/>
      <c r="K85" s="484"/>
      <c r="L85" s="484"/>
      <c r="M85" s="484"/>
      <c r="N85" s="484"/>
      <c r="O85" s="484"/>
      <c r="P85" s="484"/>
      <c r="Q85" s="484"/>
      <c r="R85" s="484"/>
      <c r="S85" s="484"/>
      <c r="T85" s="484"/>
      <c r="U85" s="484"/>
      <c r="V85" s="484"/>
      <c r="W85" s="484"/>
      <c r="X85" s="484"/>
      <c r="Y85" s="484"/>
      <c r="Z85" s="484"/>
      <c r="AA85" s="484"/>
      <c r="AB85" s="484"/>
      <c r="AC85" s="484"/>
      <c r="AD85" s="213"/>
      <c r="AE85" s="394"/>
      <c r="AF85" s="395"/>
      <c r="AG85" s="395"/>
      <c r="AH85" s="395"/>
      <c r="AI85" s="396"/>
      <c r="AJ85" s="237">
        <f>IF(AE85="YES",5,0)</f>
        <v>0</v>
      </c>
      <c r="AK85" s="1"/>
    </row>
    <row r="86" spans="1:37" s="15" customFormat="1" ht="5" customHeight="1" x14ac:dyDescent="0.35">
      <c r="A86" s="63"/>
      <c r="B86" s="213"/>
      <c r="C86" s="213"/>
      <c r="D86" s="213"/>
      <c r="E86" s="213"/>
      <c r="F86" s="213"/>
      <c r="G86" s="213"/>
      <c r="H86" s="213"/>
      <c r="I86" s="213"/>
      <c r="J86" s="213"/>
      <c r="K86" s="213"/>
      <c r="L86" s="213"/>
      <c r="M86" s="213"/>
      <c r="N86" s="213"/>
      <c r="O86" s="213"/>
      <c r="P86" s="213"/>
      <c r="Q86" s="213"/>
      <c r="R86" s="213"/>
      <c r="S86" s="213"/>
      <c r="T86" s="213"/>
      <c r="U86" s="213"/>
      <c r="V86" s="213"/>
      <c r="W86" s="213"/>
      <c r="X86" s="213"/>
      <c r="Y86" s="213"/>
      <c r="Z86" s="213"/>
      <c r="AA86" s="213"/>
      <c r="AB86" s="213"/>
      <c r="AC86" s="213"/>
      <c r="AD86" s="213"/>
      <c r="AE86" s="214"/>
      <c r="AF86" s="214"/>
      <c r="AG86" s="214"/>
      <c r="AH86" s="214"/>
      <c r="AI86" s="214"/>
      <c r="AJ86" s="229"/>
      <c r="AK86" s="1"/>
    </row>
    <row r="87" spans="1:37" s="15" customFormat="1" x14ac:dyDescent="0.35">
      <c r="A87" s="63"/>
      <c r="B87" s="539" t="s">
        <v>954</v>
      </c>
      <c r="C87" s="539"/>
      <c r="D87" s="539"/>
      <c r="E87" s="539"/>
      <c r="F87" s="539"/>
      <c r="G87" s="539"/>
      <c r="H87" s="539"/>
      <c r="I87" s="539"/>
      <c r="J87" s="539"/>
      <c r="K87" s="539"/>
      <c r="L87" s="539"/>
      <c r="M87" s="539"/>
      <c r="N87" s="539"/>
      <c r="O87" s="539"/>
      <c r="P87" s="539"/>
      <c r="Q87" s="539"/>
      <c r="R87" s="539"/>
      <c r="S87" s="539"/>
      <c r="T87" s="539"/>
      <c r="U87" s="539"/>
      <c r="V87" s="539"/>
      <c r="W87" s="539"/>
      <c r="X87" s="539"/>
      <c r="Y87" s="539"/>
      <c r="Z87" s="539"/>
      <c r="AA87" s="539"/>
      <c r="AB87" s="539"/>
      <c r="AC87" s="539"/>
      <c r="AD87" s="539"/>
      <c r="AE87" s="539"/>
      <c r="AF87" s="539"/>
      <c r="AG87" s="539"/>
      <c r="AH87" s="539"/>
      <c r="AI87" s="539"/>
      <c r="AJ87" s="229"/>
      <c r="AK87" s="1"/>
    </row>
    <row r="88" spans="1:37" s="15" customFormat="1" ht="3" customHeight="1" x14ac:dyDescent="0.35">
      <c r="A88" s="63"/>
      <c r="B88" s="213"/>
      <c r="C88" s="213"/>
      <c r="D88" s="213"/>
      <c r="E88" s="213"/>
      <c r="F88" s="213"/>
      <c r="G88" s="213"/>
      <c r="H88" s="213"/>
      <c r="I88" s="213"/>
      <c r="J88" s="213"/>
      <c r="K88" s="213"/>
      <c r="L88" s="213"/>
      <c r="M88" s="213"/>
      <c r="N88" s="213"/>
      <c r="O88" s="213"/>
      <c r="P88" s="213"/>
      <c r="Q88" s="213"/>
      <c r="R88" s="213"/>
      <c r="S88" s="213"/>
      <c r="T88" s="213"/>
      <c r="U88" s="213"/>
      <c r="V88" s="213"/>
      <c r="W88" s="213"/>
      <c r="X88" s="213"/>
      <c r="Y88" s="213"/>
      <c r="Z88" s="213"/>
      <c r="AA88" s="213"/>
      <c r="AB88" s="213"/>
      <c r="AC88" s="213"/>
      <c r="AD88" s="213"/>
      <c r="AE88" s="213"/>
      <c r="AF88" s="213"/>
      <c r="AG88" s="213"/>
      <c r="AH88" s="213"/>
      <c r="AI88" s="213"/>
      <c r="AJ88" s="229"/>
      <c r="AK88" s="1"/>
    </row>
    <row r="89" spans="1:37" s="15" customFormat="1" ht="27.65" customHeight="1" x14ac:dyDescent="0.35">
      <c r="A89" s="63"/>
      <c r="B89" s="540"/>
      <c r="C89" s="540"/>
      <c r="D89" s="540"/>
      <c r="E89" s="540"/>
      <c r="F89" s="540"/>
      <c r="G89" s="540"/>
      <c r="H89" s="540"/>
      <c r="I89" s="540"/>
      <c r="J89" s="540"/>
      <c r="K89" s="540"/>
      <c r="L89" s="540"/>
      <c r="M89" s="540"/>
      <c r="N89" s="540"/>
      <c r="O89" s="540"/>
      <c r="P89" s="540"/>
      <c r="Q89" s="540"/>
      <c r="R89" s="540"/>
      <c r="S89" s="540"/>
      <c r="T89" s="540"/>
      <c r="U89" s="540"/>
      <c r="V89" s="540"/>
      <c r="W89" s="540"/>
      <c r="X89" s="540"/>
      <c r="Y89" s="540"/>
      <c r="Z89" s="540"/>
      <c r="AA89" s="540"/>
      <c r="AB89" s="540"/>
      <c r="AC89" s="540"/>
      <c r="AD89" s="540"/>
      <c r="AE89" s="540"/>
      <c r="AF89" s="540"/>
      <c r="AG89" s="540"/>
      <c r="AH89" s="540"/>
      <c r="AI89" s="540"/>
      <c r="AJ89" s="229"/>
      <c r="AK89" s="1"/>
    </row>
    <row r="90" spans="1:37" s="15" customFormat="1" ht="6" customHeight="1" x14ac:dyDescent="0.35">
      <c r="A90" s="63"/>
      <c r="B90" s="213"/>
      <c r="C90" s="213"/>
      <c r="D90" s="213"/>
      <c r="E90" s="213"/>
      <c r="F90" s="213"/>
      <c r="G90" s="213"/>
      <c r="H90" s="213"/>
      <c r="I90" s="213"/>
      <c r="J90" s="213"/>
      <c r="K90" s="213"/>
      <c r="L90" s="213"/>
      <c r="M90" s="213"/>
      <c r="N90" s="213"/>
      <c r="O90" s="213"/>
      <c r="P90" s="213"/>
      <c r="Q90" s="213"/>
      <c r="R90" s="213"/>
      <c r="S90" s="213"/>
      <c r="T90" s="213"/>
      <c r="U90" s="213"/>
      <c r="V90" s="213"/>
      <c r="W90" s="213"/>
      <c r="X90" s="213"/>
      <c r="Y90" s="213"/>
      <c r="Z90" s="213"/>
      <c r="AA90" s="213"/>
      <c r="AB90" s="213"/>
      <c r="AC90" s="213"/>
      <c r="AD90" s="213"/>
      <c r="AE90" s="213"/>
      <c r="AF90" s="213"/>
      <c r="AG90" s="213"/>
      <c r="AH90" s="213"/>
      <c r="AI90" s="213"/>
      <c r="AJ90" s="229"/>
      <c r="AK90" s="1"/>
    </row>
    <row r="91" spans="1:37" s="15" customFormat="1" x14ac:dyDescent="0.35">
      <c r="A91" s="63"/>
      <c r="B91" s="63"/>
      <c r="C91" s="63"/>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c r="AJ91" s="229"/>
      <c r="AK91" s="1"/>
    </row>
    <row r="92" spans="1:37" s="15" customFormat="1" x14ac:dyDescent="0.35">
      <c r="A92" s="63"/>
      <c r="B92" s="63"/>
      <c r="C92" s="63"/>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c r="AE92" s="63"/>
      <c r="AF92" s="63"/>
      <c r="AG92" s="63"/>
      <c r="AH92" s="63"/>
      <c r="AI92" s="63"/>
      <c r="AJ92" s="235">
        <f>SUM(AJ13:AJ89)</f>
        <v>-100</v>
      </c>
      <c r="AK92" s="1"/>
    </row>
  </sheetData>
  <sheetProtection algorithmName="SHA-512" hashValue="l06+UeFcKibtaDoyYXDcDzitI7Clif9wLUlX2if0uVQgGJ75tCiPD85SZqOo2O/Tz2HvymYaTHBmcuo6+VO+0Q==" saltValue="X7HBWSK2M5O1o2HQOROsag==" spinCount="100000" sheet="1" selectLockedCells="1"/>
  <mergeCells count="77">
    <mergeCell ref="B87:AI87"/>
    <mergeCell ref="B89:AI89"/>
    <mergeCell ref="AH68:AI68"/>
    <mergeCell ref="B83:AC83"/>
    <mergeCell ref="B70:AC70"/>
    <mergeCell ref="B72:AI72"/>
    <mergeCell ref="B74:AI74"/>
    <mergeCell ref="B76:AC76"/>
    <mergeCell ref="B79:AI79"/>
    <mergeCell ref="AE83:AI83"/>
    <mergeCell ref="AE70:AI70"/>
    <mergeCell ref="AE76:AI76"/>
    <mergeCell ref="AE81:AI81"/>
    <mergeCell ref="B77:AC77"/>
    <mergeCell ref="B85:AC85"/>
    <mergeCell ref="AE85:AI85"/>
    <mergeCell ref="B66:AC66"/>
    <mergeCell ref="B62:AC62"/>
    <mergeCell ref="AE60:AF60"/>
    <mergeCell ref="B60:AC60"/>
    <mergeCell ref="B64:AC64"/>
    <mergeCell ref="AE64:AF64"/>
    <mergeCell ref="B81:V81"/>
    <mergeCell ref="X81:AB81"/>
    <mergeCell ref="B68:AC68"/>
    <mergeCell ref="AE68:AF68"/>
    <mergeCell ref="AE47:AI47"/>
    <mergeCell ref="AE51:AI51"/>
    <mergeCell ref="AE58:AI58"/>
    <mergeCell ref="AE62:AI62"/>
    <mergeCell ref="AE66:AI66"/>
    <mergeCell ref="B67:AI67"/>
    <mergeCell ref="B51:AC51"/>
    <mergeCell ref="B55:AI55"/>
    <mergeCell ref="AH60:AI60"/>
    <mergeCell ref="B56:AC56"/>
    <mergeCell ref="B58:AC58"/>
    <mergeCell ref="AE56:AF56"/>
    <mergeCell ref="B54:AI54"/>
    <mergeCell ref="AH56:AI56"/>
    <mergeCell ref="B19:AC19"/>
    <mergeCell ref="B16:AI16"/>
    <mergeCell ref="AE19:AI19"/>
    <mergeCell ref="B21:AB22"/>
    <mergeCell ref="B53:AD53"/>
    <mergeCell ref="B43:AC43"/>
    <mergeCell ref="B49:M49"/>
    <mergeCell ref="AE53:AI53"/>
    <mergeCell ref="AE49:AF49"/>
    <mergeCell ref="B47:AC47"/>
    <mergeCell ref="B41:AC41"/>
    <mergeCell ref="B32:AC32"/>
    <mergeCell ref="AE41:AI41"/>
    <mergeCell ref="B45:AI45"/>
    <mergeCell ref="G4:X4"/>
    <mergeCell ref="B17:AI17"/>
    <mergeCell ref="B15:AI15"/>
    <mergeCell ref="B9:AI9"/>
    <mergeCell ref="AE11:AF11"/>
    <mergeCell ref="AH11:AI11"/>
    <mergeCell ref="B11:AC11"/>
    <mergeCell ref="B13:AC13"/>
    <mergeCell ref="AE13:AI13"/>
    <mergeCell ref="B39:AI39"/>
    <mergeCell ref="B26:AC26"/>
    <mergeCell ref="B24:AI24"/>
    <mergeCell ref="B29:AB29"/>
    <mergeCell ref="B36:AB37"/>
    <mergeCell ref="B34:AC34"/>
    <mergeCell ref="AE32:AF32"/>
    <mergeCell ref="AH32:AI32"/>
    <mergeCell ref="AE34:AI34"/>
    <mergeCell ref="AE28:AI28"/>
    <mergeCell ref="B30:AI30"/>
    <mergeCell ref="AE26:AI26"/>
    <mergeCell ref="B28:AC28"/>
    <mergeCell ref="B31:AI31"/>
  </mergeCells>
  <conditionalFormatting sqref="B17:F17 B45:H45">
    <cfRule type="expression" dxfId="168" priority="49">
      <formula>AE13=""</formula>
    </cfRule>
    <cfRule type="expression" dxfId="167" priority="66">
      <formula>AE13="YES"</formula>
    </cfRule>
  </conditionalFormatting>
  <conditionalFormatting sqref="B15:F15 B21:H22 B43:H43">
    <cfRule type="expression" dxfId="166" priority="51">
      <formula>AE13="YES"</formula>
    </cfRule>
    <cfRule type="expression" dxfId="165" priority="65">
      <formula>AE13="NO"</formula>
    </cfRule>
  </conditionalFormatting>
  <conditionalFormatting sqref="B24:H24">
    <cfRule type="expression" dxfId="164" priority="48">
      <formula>AE19=""</formula>
    </cfRule>
    <cfRule type="expression" dxfId="163" priority="64">
      <formula>AE19="YES"</formula>
    </cfRule>
  </conditionalFormatting>
  <conditionalFormatting sqref="B30:H30">
    <cfRule type="expression" dxfId="162" priority="47">
      <formula>AE28=""</formula>
    </cfRule>
    <cfRule type="expression" dxfId="161" priority="62">
      <formula>AE28="NO"</formula>
    </cfRule>
  </conditionalFormatting>
  <conditionalFormatting sqref="B29:H29">
    <cfRule type="expression" dxfId="160" priority="46">
      <formula>AE28="NO"</formula>
    </cfRule>
    <cfRule type="expression" dxfId="159" priority="61">
      <formula>AE28="YES"</formula>
    </cfRule>
  </conditionalFormatting>
  <conditionalFormatting sqref="B36:H36">
    <cfRule type="expression" dxfId="158" priority="60">
      <formula>AE34="NO"</formula>
    </cfRule>
  </conditionalFormatting>
  <conditionalFormatting sqref="B39:H39">
    <cfRule type="expression" dxfId="157" priority="45">
      <formula>AE34=""</formula>
    </cfRule>
    <cfRule type="expression" dxfId="156" priority="59">
      <formula>AE34="YES"</formula>
    </cfRule>
  </conditionalFormatting>
  <conditionalFormatting sqref="B74:H74">
    <cfRule type="expression" dxfId="155" priority="12">
      <formula>AE70=""</formula>
    </cfRule>
    <cfRule type="expression" dxfId="154" priority="55">
      <formula>AE70="YES"</formula>
    </cfRule>
  </conditionalFormatting>
  <conditionalFormatting sqref="B72:H72">
    <cfRule type="expression" dxfId="153" priority="13">
      <formula>AE70=""</formula>
    </cfRule>
    <cfRule type="expression" dxfId="152" priority="54">
      <formula>AE70="NO"</formula>
    </cfRule>
  </conditionalFormatting>
  <conditionalFormatting sqref="B79:H79">
    <cfRule type="expression" dxfId="151" priority="9">
      <formula>AE76=""</formula>
    </cfRule>
    <cfRule type="expression" dxfId="150" priority="53">
      <formula>AE76="NO"</formula>
    </cfRule>
  </conditionalFormatting>
  <conditionalFormatting sqref="B77:H77">
    <cfRule type="expression" dxfId="149" priority="10">
      <formula>AE76="NO"</formula>
    </cfRule>
    <cfRule type="expression" dxfId="148" priority="11">
      <formula>AE76=""</formula>
    </cfRule>
    <cfRule type="expression" dxfId="147" priority="52">
      <formula>AE76="YES"</formula>
    </cfRule>
  </conditionalFormatting>
  <conditionalFormatting sqref="B36:H37">
    <cfRule type="expression" dxfId="146" priority="44">
      <formula>AE34="YES"</formula>
    </cfRule>
  </conditionalFormatting>
  <conditionalFormatting sqref="B49:H49 B60:H60 B64:H64">
    <cfRule type="expression" dxfId="145" priority="39">
      <formula>AE47="NO"</formula>
    </cfRule>
    <cfRule type="expression" dxfId="144" priority="40">
      <formula>AE47="YES"</formula>
    </cfRule>
    <cfRule type="expression" dxfId="143" priority="41">
      <formula>AE47=""</formula>
    </cfRule>
  </conditionalFormatting>
  <conditionalFormatting sqref="AE49:AF49">
    <cfRule type="expression" dxfId="142" priority="35">
      <formula>AE47="NO"</formula>
    </cfRule>
    <cfRule type="expression" dxfId="141" priority="36">
      <formula>AE47=""</formula>
    </cfRule>
    <cfRule type="expression" dxfId="140" priority="38">
      <formula>AE47=""</formula>
    </cfRule>
  </conditionalFormatting>
  <conditionalFormatting sqref="AH49">
    <cfRule type="expression" dxfId="139" priority="33">
      <formula>AE47="YES"</formula>
    </cfRule>
    <cfRule type="expression" dxfId="138" priority="34">
      <formula>AE47="NO"</formula>
    </cfRule>
    <cfRule type="expression" dxfId="137" priority="37">
      <formula>AE47=""</formula>
    </cfRule>
  </conditionalFormatting>
  <conditionalFormatting sqref="B53:H53">
    <cfRule type="expression" dxfId="136" priority="28">
      <formula>AE51="YES"</formula>
    </cfRule>
    <cfRule type="expression" dxfId="135" priority="30">
      <formula>AE51="NO"</formula>
    </cfRule>
    <cfRule type="expression" dxfId="134" priority="32">
      <formula>AE51=""</formula>
    </cfRule>
  </conditionalFormatting>
  <conditionalFormatting sqref="AE53:AI53">
    <cfRule type="expression" dxfId="133" priority="29">
      <formula>AE51="NO"</formula>
    </cfRule>
    <cfRule type="expression" dxfId="132" priority="31">
      <formula>AE51=""</formula>
    </cfRule>
  </conditionalFormatting>
  <conditionalFormatting sqref="AE60:AF60">
    <cfRule type="expression" dxfId="131" priority="21">
      <formula>AE58="NO"</formula>
    </cfRule>
    <cfRule type="expression" dxfId="130" priority="22">
      <formula>AE58="YES"</formula>
    </cfRule>
    <cfRule type="expression" dxfId="129" priority="26">
      <formula>AE58=""</formula>
    </cfRule>
  </conditionalFormatting>
  <conditionalFormatting sqref="AH60:AI60">
    <cfRule type="expression" dxfId="128" priority="19">
      <formula>AE58="NO"</formula>
    </cfRule>
    <cfRule type="expression" dxfId="127" priority="20">
      <formula>AE58="YES"</formula>
    </cfRule>
    <cfRule type="expression" dxfId="126" priority="25">
      <formula>AE58=""</formula>
    </cfRule>
  </conditionalFormatting>
  <conditionalFormatting sqref="AE64:AF64">
    <cfRule type="expression" dxfId="125" priority="14">
      <formula>AE62="NO"</formula>
    </cfRule>
    <cfRule type="expression" dxfId="124" priority="15">
      <formula>AE62=""</formula>
    </cfRule>
  </conditionalFormatting>
  <conditionalFormatting sqref="B83:H83">
    <cfRule type="expression" dxfId="123" priority="6">
      <formula>AE81="NO"</formula>
    </cfRule>
    <cfRule type="expression" dxfId="122" priority="8">
      <formula>AE81=""</formula>
    </cfRule>
  </conditionalFormatting>
  <conditionalFormatting sqref="AE83:AI83">
    <cfRule type="expression" dxfId="121" priority="5">
      <formula>AE81="NO"</formula>
    </cfRule>
    <cfRule type="expression" dxfId="120" priority="7">
      <formula>AE81=""</formula>
    </cfRule>
  </conditionalFormatting>
  <conditionalFormatting sqref="H17 J17:AI17 J45:AI45">
    <cfRule type="expression" dxfId="119" priority="143">
      <formula>AJ13=""</formula>
    </cfRule>
    <cfRule type="expression" dxfId="118" priority="144">
      <formula>AJ13="YES"</formula>
    </cfRule>
  </conditionalFormatting>
  <conditionalFormatting sqref="G17">
    <cfRule type="expression" dxfId="117" priority="145">
      <formula>#REF!=""</formula>
    </cfRule>
    <cfRule type="expression" dxfId="116" priority="146">
      <formula>#REF!="YES"</formula>
    </cfRule>
  </conditionalFormatting>
  <conditionalFormatting sqref="H15 J15:AI15 J21:AB22 J43:AC43">
    <cfRule type="expression" dxfId="115" priority="149">
      <formula>AJ13="YES"</formula>
    </cfRule>
    <cfRule type="expression" dxfId="114" priority="150">
      <formula>AJ13="NO"</formula>
    </cfRule>
  </conditionalFormatting>
  <conditionalFormatting sqref="G15">
    <cfRule type="expression" dxfId="113" priority="151">
      <formula>#REF!="YES"</formula>
    </cfRule>
    <cfRule type="expression" dxfId="112" priority="152">
      <formula>#REF!="NO"</formula>
    </cfRule>
  </conditionalFormatting>
  <conditionalFormatting sqref="B89:H89">
    <cfRule type="expression" dxfId="111" priority="1">
      <formula>AE85=""</formula>
    </cfRule>
    <cfRule type="expression" dxfId="110" priority="4">
      <formula>AE85="YES"</formula>
    </cfRule>
  </conditionalFormatting>
  <conditionalFormatting sqref="B87:H87">
    <cfRule type="expression" dxfId="109" priority="2">
      <formula>AE85="NO"</formula>
    </cfRule>
    <cfRule type="expression" dxfId="108" priority="3">
      <formula>AE85="YES"</formula>
    </cfRule>
  </conditionalFormatting>
  <conditionalFormatting sqref="I17 I45">
    <cfRule type="expression" dxfId="107" priority="153">
      <formula>#REF!=""</formula>
    </cfRule>
    <cfRule type="expression" dxfId="106" priority="154">
      <formula>#REF!="YES"</formula>
    </cfRule>
  </conditionalFormatting>
  <conditionalFormatting sqref="I15 I21:I22 I43">
    <cfRule type="expression" dxfId="105" priority="157">
      <formula>#REF!="YES"</formula>
    </cfRule>
    <cfRule type="expression" dxfId="104" priority="158">
      <formula>#REF!="NO"</formula>
    </cfRule>
  </conditionalFormatting>
  <conditionalFormatting sqref="J24:AI24">
    <cfRule type="expression" dxfId="103" priority="163">
      <formula>AL19=""</formula>
    </cfRule>
    <cfRule type="expression" dxfId="102" priority="164">
      <formula>AL19="YES"</formula>
    </cfRule>
  </conditionalFormatting>
  <conditionalFormatting sqref="I24">
    <cfRule type="expression" dxfId="101" priority="165">
      <formula>#REF!=""</formula>
    </cfRule>
    <cfRule type="expression" dxfId="100" priority="166">
      <formula>#REF!="YES"</formula>
    </cfRule>
  </conditionalFormatting>
  <conditionalFormatting sqref="J30:AI30">
    <cfRule type="expression" dxfId="99" priority="175">
      <formula>AL28=""</formula>
    </cfRule>
    <cfRule type="expression" dxfId="98" priority="176">
      <formula>AL28="NO"</formula>
    </cfRule>
  </conditionalFormatting>
  <conditionalFormatting sqref="I30">
    <cfRule type="expression" dxfId="97" priority="177">
      <formula>#REF!=""</formula>
    </cfRule>
    <cfRule type="expression" dxfId="96" priority="178">
      <formula>#REF!="NO"</formula>
    </cfRule>
  </conditionalFormatting>
  <conditionalFormatting sqref="J29:AB29">
    <cfRule type="expression" dxfId="95" priority="181">
      <formula>AL28="NO"</formula>
    </cfRule>
    <cfRule type="expression" dxfId="94" priority="182">
      <formula>AL28="YES"</formula>
    </cfRule>
  </conditionalFormatting>
  <conditionalFormatting sqref="I29">
    <cfRule type="expression" dxfId="93" priority="183">
      <formula>#REF!="NO"</formula>
    </cfRule>
    <cfRule type="expression" dxfId="92" priority="184">
      <formula>#REF!="YES"</formula>
    </cfRule>
  </conditionalFormatting>
  <conditionalFormatting sqref="J36:AB36">
    <cfRule type="expression" dxfId="91" priority="186">
      <formula>AL34="NO"</formula>
    </cfRule>
  </conditionalFormatting>
  <conditionalFormatting sqref="I36">
    <cfRule type="expression" dxfId="90" priority="187">
      <formula>#REF!="NO"</formula>
    </cfRule>
  </conditionalFormatting>
  <conditionalFormatting sqref="J39:AI39">
    <cfRule type="expression" dxfId="89" priority="190">
      <formula>AL34=""</formula>
    </cfRule>
    <cfRule type="expression" dxfId="88" priority="191">
      <formula>AL34="YES"</formula>
    </cfRule>
  </conditionalFormatting>
  <conditionalFormatting sqref="I39">
    <cfRule type="expression" dxfId="87" priority="192">
      <formula>#REF!=""</formula>
    </cfRule>
    <cfRule type="expression" dxfId="86" priority="193">
      <formula>#REF!="YES"</formula>
    </cfRule>
  </conditionalFormatting>
  <conditionalFormatting sqref="J74:AI74">
    <cfRule type="expression" dxfId="85" priority="208">
      <formula>AL70=""</formula>
    </cfRule>
    <cfRule type="expression" dxfId="84" priority="209">
      <formula>AL70="YES"</formula>
    </cfRule>
  </conditionalFormatting>
  <conditionalFormatting sqref="I74">
    <cfRule type="expression" dxfId="83" priority="210">
      <formula>#REF!=""</formula>
    </cfRule>
    <cfRule type="expression" dxfId="82" priority="211">
      <formula>#REF!="YES"</formula>
    </cfRule>
  </conditionalFormatting>
  <conditionalFormatting sqref="J72:AI72">
    <cfRule type="expression" dxfId="81" priority="214">
      <formula>AL70=""</formula>
    </cfRule>
    <cfRule type="expression" dxfId="80" priority="215">
      <formula>AL70="NO"</formula>
    </cfRule>
  </conditionalFormatting>
  <conditionalFormatting sqref="I72">
    <cfRule type="expression" dxfId="79" priority="216">
      <formula>#REF!=""</formula>
    </cfRule>
    <cfRule type="expression" dxfId="78" priority="217">
      <formula>#REF!="NO"</formula>
    </cfRule>
  </conditionalFormatting>
  <conditionalFormatting sqref="J79:AI79">
    <cfRule type="expression" dxfId="77" priority="220">
      <formula>AL76=""</formula>
    </cfRule>
    <cfRule type="expression" dxfId="76" priority="221">
      <formula>AL76="NO"</formula>
    </cfRule>
  </conditionalFormatting>
  <conditionalFormatting sqref="I79">
    <cfRule type="expression" dxfId="75" priority="222">
      <formula>#REF!=""</formula>
    </cfRule>
    <cfRule type="expression" dxfId="74" priority="223">
      <formula>#REF!="NO"</formula>
    </cfRule>
  </conditionalFormatting>
  <conditionalFormatting sqref="J77:AC77">
    <cfRule type="expression" dxfId="73" priority="227">
      <formula>AL76="NO"</formula>
    </cfRule>
    <cfRule type="expression" dxfId="72" priority="228">
      <formula>AL76=""</formula>
    </cfRule>
    <cfRule type="expression" dxfId="71" priority="229">
      <formula>AL76="YES"</formula>
    </cfRule>
  </conditionalFormatting>
  <conditionalFormatting sqref="I77">
    <cfRule type="expression" dxfId="70" priority="230">
      <formula>#REF!="NO"</formula>
    </cfRule>
    <cfRule type="expression" dxfId="69" priority="231">
      <formula>#REF!=""</formula>
    </cfRule>
    <cfRule type="expression" dxfId="68" priority="232">
      <formula>#REF!="YES"</formula>
    </cfRule>
  </conditionalFormatting>
  <conditionalFormatting sqref="J36:AB37">
    <cfRule type="expression" dxfId="67" priority="234">
      <formula>AL34="YES"</formula>
    </cfRule>
  </conditionalFormatting>
  <conditionalFormatting sqref="I36:I37">
    <cfRule type="expression" dxfId="66" priority="235">
      <formula>#REF!="YES"</formula>
    </cfRule>
  </conditionalFormatting>
  <conditionalFormatting sqref="J49:M49 J60:AC60 J64:AC64">
    <cfRule type="expression" dxfId="65" priority="239">
      <formula>AL47="NO"</formula>
    </cfRule>
    <cfRule type="expression" dxfId="64" priority="240">
      <formula>AL47="YES"</formula>
    </cfRule>
    <cfRule type="expression" dxfId="63" priority="241">
      <formula>AL47=""</formula>
    </cfRule>
  </conditionalFormatting>
  <conditionalFormatting sqref="I49 I60 I64">
    <cfRule type="expression" dxfId="62" priority="242">
      <formula>#REF!="NO"</formula>
    </cfRule>
    <cfRule type="expression" dxfId="61" priority="243">
      <formula>#REF!="YES"</formula>
    </cfRule>
    <cfRule type="expression" dxfId="60" priority="244">
      <formula>#REF!=""</formula>
    </cfRule>
  </conditionalFormatting>
  <conditionalFormatting sqref="J53:AD53">
    <cfRule type="expression" dxfId="59" priority="248">
      <formula>AL51="YES"</formula>
    </cfRule>
    <cfRule type="expression" dxfId="58" priority="249">
      <formula>AL51="NO"</formula>
    </cfRule>
    <cfRule type="expression" dxfId="57" priority="250">
      <formula>AL51=""</formula>
    </cfRule>
  </conditionalFormatting>
  <conditionalFormatting sqref="I53">
    <cfRule type="expression" dxfId="56" priority="251">
      <formula>#REF!="YES"</formula>
    </cfRule>
    <cfRule type="expression" dxfId="55" priority="252">
      <formula>#REF!="NO"</formula>
    </cfRule>
    <cfRule type="expression" dxfId="54" priority="253">
      <formula>#REF!=""</formula>
    </cfRule>
  </conditionalFormatting>
  <conditionalFormatting sqref="J83:AC83">
    <cfRule type="expression" dxfId="53" priority="274">
      <formula>AL81="NO"</formula>
    </cfRule>
    <cfRule type="expression" dxfId="52" priority="275">
      <formula>AL81=""</formula>
    </cfRule>
  </conditionalFormatting>
  <conditionalFormatting sqref="I83">
    <cfRule type="expression" dxfId="51" priority="276">
      <formula>#REF!="NO"</formula>
    </cfRule>
    <cfRule type="expression" dxfId="50" priority="277">
      <formula>#REF!=""</formula>
    </cfRule>
  </conditionalFormatting>
  <conditionalFormatting sqref="J89:AI89">
    <cfRule type="expression" dxfId="49" priority="280">
      <formula>AL85=""</formula>
    </cfRule>
    <cfRule type="expression" dxfId="48" priority="281">
      <formula>AL85="YES"</formula>
    </cfRule>
  </conditionalFormatting>
  <conditionalFormatting sqref="I89">
    <cfRule type="expression" dxfId="47" priority="282">
      <formula>#REF!=""</formula>
    </cfRule>
    <cfRule type="expression" dxfId="46" priority="283">
      <formula>#REF!="YES"</formula>
    </cfRule>
  </conditionalFormatting>
  <conditionalFormatting sqref="J87:AI87">
    <cfRule type="expression" dxfId="45" priority="286">
      <formula>AL85="NO"</formula>
    </cfRule>
    <cfRule type="expression" dxfId="44" priority="287">
      <formula>AL85="YES"</formula>
    </cfRule>
  </conditionalFormatting>
  <conditionalFormatting sqref="I87">
    <cfRule type="expression" dxfId="43" priority="288">
      <formula>#REF!="NO"</formula>
    </cfRule>
    <cfRule type="expression" dxfId="42" priority="289">
      <formula>#REF!="YES"</formula>
    </cfRule>
  </conditionalFormatting>
  <dataValidations count="5">
    <dataValidation type="list" allowBlank="1" showInputMessage="1" showErrorMessage="1" sqref="AE14:AI14 AE35:AI35 AE20:AI20 AE82:AI82 AE86:AI86 AE23:AI23 AE27:AI27 AE42:AI42" xr:uid="{00000000-0002-0000-0500-000000000000}">
      <formula1>"0,1"</formula1>
    </dataValidation>
    <dataValidation type="whole" allowBlank="1" showInputMessage="1" showErrorMessage="1" sqref="AE53:AI53" xr:uid="{00000000-0002-0000-0500-000001000000}">
      <formula1>1</formula1>
      <formula2>999999999</formula2>
    </dataValidation>
    <dataValidation type="whole" allowBlank="1" showInputMessage="1" showErrorMessage="1" sqref="AE49:AF49" xr:uid="{00000000-0002-0000-0500-000002000000}">
      <formula1>0</formula1>
      <formula2>100</formula2>
    </dataValidation>
    <dataValidation type="whole" allowBlank="1" showInputMessage="1" showErrorMessage="1" sqref="AE64:AF64" xr:uid="{00000000-0002-0000-0500-000003000000}">
      <formula1>1</formula1>
      <formula2>365</formula2>
    </dataValidation>
    <dataValidation type="whole" operator="greaterThan" allowBlank="1" showInputMessage="1" showErrorMessage="1" sqref="AE60:AF60" xr:uid="{00000000-0002-0000-0500-000004000000}">
      <formula1>0</formula1>
    </dataValidation>
  </dataValidations>
  <hyperlinks>
    <hyperlink ref="X81" r:id="rId1" xr:uid="{00000000-0004-0000-0500-000000000000}"/>
  </hyperlinks>
  <printOptions horizontalCentered="1"/>
  <pageMargins left="0.23622047244094491" right="0.23622047244094491" top="0.39370078740157483" bottom="0.35433070866141736" header="0.11811023622047245" footer="0.31496062992125984"/>
  <pageSetup paperSize="9" fitToHeight="0" orientation="portrait" r:id="rId2"/>
  <headerFooter>
    <oddHeader>&amp;LP6/FDP/01&amp;RP6/01/02/02/IF-03-F</oddHeader>
  </headerFooter>
  <rowBreaks count="1" manualBreakCount="1">
    <brk id="54" max="16383"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5000000}">
          <x14:formula1>
            <xm:f>List!$R$2:$R$3</xm:f>
          </x14:formula1>
          <xm:sqref>AE13:AI13 AE19:AI19 AE26:AI26 AE28:AI28 AE34:AI34 AE41:AI41 AE47:AI47 AE51:AI51 AE58:AI58 AE62:AI62 AE66:AI66 AE70:AI70 AE76:AI76 AE81:AI81 AE83:AI83 AE85:AI85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2">
    <pageSetUpPr fitToPage="1"/>
  </sheetPr>
  <dimension ref="A1:AL58"/>
  <sheetViews>
    <sheetView showGridLines="0" showRowColHeaders="0" topLeftCell="A3" zoomScaleNormal="100" workbookViewId="0">
      <selection activeCell="B24" sqref="B24:AI24"/>
    </sheetView>
  </sheetViews>
  <sheetFormatPr baseColWidth="10" defaultColWidth="11.453125" defaultRowHeight="14.5" x14ac:dyDescent="0.35"/>
  <cols>
    <col min="1" max="1" width="0.90625" style="76" customWidth="1"/>
    <col min="2" max="29" width="2.90625" style="76" customWidth="1"/>
    <col min="30" max="30" width="2.08984375" style="76" customWidth="1"/>
    <col min="31" max="32" width="2.90625" style="76" customWidth="1"/>
    <col min="33" max="33" width="1.08984375" style="76" customWidth="1"/>
    <col min="34" max="35" width="2.90625" style="76" customWidth="1"/>
    <col min="36" max="36" width="0.90625" style="76" customWidth="1"/>
    <col min="37" max="37" width="11.453125" style="1"/>
    <col min="38" max="16384" width="11.453125" style="15"/>
  </cols>
  <sheetData>
    <row r="1" spans="1:37" ht="15" thickBot="1" x14ac:dyDescent="0.4">
      <c r="A1" s="63"/>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row>
    <row r="2" spans="1:37" x14ac:dyDescent="0.35">
      <c r="A2" s="63"/>
      <c r="B2" s="294"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8"/>
      <c r="AJ2" s="63"/>
    </row>
    <row r="3" spans="1:37" x14ac:dyDescent="0.35">
      <c r="A3" s="63"/>
      <c r="B3" s="79"/>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1"/>
      <c r="AJ3" s="63"/>
    </row>
    <row r="4" spans="1:37" ht="15.5" x14ac:dyDescent="0.35">
      <c r="A4" s="63"/>
      <c r="B4" s="79"/>
      <c r="C4" s="80"/>
      <c r="D4" s="80"/>
      <c r="E4" s="80"/>
      <c r="F4" s="80"/>
      <c r="G4" s="80"/>
      <c r="I4" s="80"/>
      <c r="J4" s="80"/>
      <c r="L4" s="80"/>
      <c r="M4" s="305" t="s">
        <v>1068</v>
      </c>
      <c r="O4" s="80"/>
      <c r="P4" s="80"/>
      <c r="Q4" s="80"/>
      <c r="R4" s="80"/>
      <c r="S4" s="80"/>
      <c r="T4" s="80"/>
      <c r="U4" s="80"/>
      <c r="V4" s="80"/>
      <c r="W4" s="80"/>
      <c r="X4" s="80"/>
      <c r="Y4" s="80"/>
      <c r="Z4" s="80"/>
      <c r="AA4" s="80"/>
      <c r="AB4" s="80"/>
      <c r="AC4" s="80"/>
      <c r="AD4" s="80"/>
      <c r="AE4" s="80"/>
      <c r="AF4" s="80"/>
      <c r="AG4" s="80"/>
      <c r="AH4" s="80"/>
      <c r="AI4" s="81"/>
      <c r="AJ4" s="63"/>
    </row>
    <row r="5" spans="1:37" x14ac:dyDescent="0.35">
      <c r="A5" s="63"/>
      <c r="B5" s="79"/>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1"/>
      <c r="AJ5" s="63"/>
    </row>
    <row r="6" spans="1:37" ht="15" thickBot="1" x14ac:dyDescent="0.4">
      <c r="A6" s="63"/>
      <c r="B6" s="82"/>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4"/>
      <c r="AJ6" s="63"/>
    </row>
    <row r="7" spans="1:37" x14ac:dyDescent="0.35">
      <c r="A7" s="63"/>
      <c r="B7" s="63"/>
      <c r="C7" s="63"/>
      <c r="D7" s="63"/>
      <c r="E7" s="63"/>
      <c r="F7" s="63"/>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row>
    <row r="8" spans="1:37" x14ac:dyDescent="0.35">
      <c r="A8" s="63"/>
      <c r="B8" s="63"/>
      <c r="C8" s="63"/>
      <c r="D8" s="63"/>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row>
    <row r="9" spans="1:37" ht="15.5" x14ac:dyDescent="0.35">
      <c r="A9" s="87"/>
      <c r="B9" s="503" t="s">
        <v>174</v>
      </c>
      <c r="C9" s="503"/>
      <c r="D9" s="503"/>
      <c r="E9" s="503"/>
      <c r="F9" s="503"/>
      <c r="G9" s="503"/>
      <c r="H9" s="503"/>
      <c r="I9" s="503"/>
      <c r="J9" s="503"/>
      <c r="K9" s="503"/>
      <c r="L9" s="503"/>
      <c r="M9" s="503"/>
      <c r="N9" s="503"/>
      <c r="O9" s="503"/>
      <c r="P9" s="503"/>
      <c r="Q9" s="503"/>
      <c r="R9" s="503"/>
      <c r="S9" s="503"/>
      <c r="T9" s="503"/>
      <c r="U9" s="503"/>
      <c r="V9" s="503"/>
      <c r="W9" s="503"/>
      <c r="X9" s="503"/>
      <c r="Y9" s="503"/>
      <c r="Z9" s="503"/>
      <c r="AA9" s="503"/>
      <c r="AB9" s="503"/>
      <c r="AC9" s="503"/>
      <c r="AD9" s="503"/>
      <c r="AE9" s="503"/>
      <c r="AF9" s="503"/>
      <c r="AG9" s="503"/>
      <c r="AH9" s="503"/>
      <c r="AI9" s="503"/>
      <c r="AJ9" s="63"/>
    </row>
    <row r="10" spans="1:37" ht="8" customHeight="1" x14ac:dyDescent="0.35">
      <c r="A10" s="87"/>
      <c r="B10" s="120"/>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63"/>
    </row>
    <row r="11" spans="1:37" ht="15.5" x14ac:dyDescent="0.35">
      <c r="A11" s="87"/>
      <c r="B11" s="549" t="s">
        <v>175</v>
      </c>
      <c r="C11" s="549"/>
      <c r="D11" s="549"/>
      <c r="E11" s="549"/>
      <c r="F11" s="549"/>
      <c r="G11" s="549"/>
      <c r="H11" s="549"/>
      <c r="I11" s="549"/>
      <c r="J11" s="549"/>
      <c r="K11" s="549"/>
      <c r="L11" s="549"/>
      <c r="M11" s="549"/>
      <c r="N11" s="549"/>
      <c r="O11" s="549"/>
      <c r="P11" s="549"/>
      <c r="Q11" s="549"/>
      <c r="R11" s="549"/>
      <c r="S11" s="549"/>
      <c r="T11" s="549"/>
      <c r="U11" s="549"/>
      <c r="V11" s="549"/>
      <c r="W11" s="549"/>
      <c r="X11" s="549"/>
      <c r="Y11" s="549"/>
      <c r="Z11" s="549"/>
      <c r="AA11" s="549"/>
      <c r="AB11" s="549"/>
      <c r="AC11" s="549"/>
      <c r="AD11" s="144"/>
      <c r="AE11" s="549" t="s">
        <v>23</v>
      </c>
      <c r="AF11" s="549"/>
      <c r="AG11" s="144"/>
      <c r="AH11" s="549" t="s">
        <v>109</v>
      </c>
      <c r="AI11" s="550"/>
      <c r="AJ11" s="63"/>
    </row>
    <row r="12" spans="1:37" ht="7.25" customHeight="1" x14ac:dyDescent="0.35">
      <c r="A12" s="87"/>
      <c r="B12" s="144"/>
      <c r="C12" s="144"/>
      <c r="D12" s="144"/>
      <c r="E12" s="144"/>
      <c r="F12" s="144"/>
      <c r="G12" s="144"/>
      <c r="H12" s="144"/>
      <c r="I12" s="144"/>
      <c r="J12" s="144"/>
      <c r="K12" s="144"/>
      <c r="L12" s="144"/>
      <c r="M12" s="144"/>
      <c r="N12" s="144"/>
      <c r="O12" s="144"/>
      <c r="P12" s="144"/>
      <c r="Q12" s="144"/>
      <c r="R12" s="144"/>
      <c r="S12" s="144"/>
      <c r="T12" s="144"/>
      <c r="U12" s="144"/>
      <c r="V12" s="144"/>
      <c r="W12" s="144"/>
      <c r="X12" s="144"/>
      <c r="Y12" s="144"/>
      <c r="Z12" s="144"/>
      <c r="AA12" s="144"/>
      <c r="AB12" s="144"/>
      <c r="AC12" s="144"/>
      <c r="AD12" s="144"/>
      <c r="AE12" s="144"/>
      <c r="AF12" s="144"/>
      <c r="AG12" s="144"/>
      <c r="AH12" s="144"/>
      <c r="AI12" s="120"/>
      <c r="AJ12" s="63"/>
    </row>
    <row r="13" spans="1:37" s="103" customFormat="1" ht="26" customHeight="1" x14ac:dyDescent="0.35">
      <c r="A13" s="145"/>
      <c r="B13" s="497" t="s">
        <v>176</v>
      </c>
      <c r="C13" s="497"/>
      <c r="D13" s="497"/>
      <c r="E13" s="497"/>
      <c r="F13" s="497"/>
      <c r="G13" s="497"/>
      <c r="H13" s="497"/>
      <c r="I13" s="497"/>
      <c r="J13" s="497"/>
      <c r="K13" s="497"/>
      <c r="L13" s="497"/>
      <c r="M13" s="497"/>
      <c r="N13" s="497"/>
      <c r="O13" s="497"/>
      <c r="P13" s="497"/>
      <c r="Q13" s="497"/>
      <c r="R13" s="497"/>
      <c r="S13" s="497"/>
      <c r="T13" s="497"/>
      <c r="U13" s="497"/>
      <c r="V13" s="497"/>
      <c r="W13" s="497"/>
      <c r="X13" s="497"/>
      <c r="Y13" s="497"/>
      <c r="Z13" s="497"/>
      <c r="AA13" s="497"/>
      <c r="AB13" s="497"/>
      <c r="AC13" s="497"/>
      <c r="AD13" s="512"/>
      <c r="AE13" s="394"/>
      <c r="AF13" s="395"/>
      <c r="AG13" s="395"/>
      <c r="AH13" s="395"/>
      <c r="AI13" s="396"/>
      <c r="AJ13" s="241">
        <f>IF(AE13="",-10,IF(AE13="NO",-10,0))</f>
        <v>-10</v>
      </c>
      <c r="AK13" s="218"/>
    </row>
    <row r="14" spans="1:37" ht="16.5" x14ac:dyDescent="0.35">
      <c r="A14" s="42"/>
      <c r="B14" s="497" t="s">
        <v>170</v>
      </c>
      <c r="C14" s="497"/>
      <c r="D14" s="497"/>
      <c r="E14" s="497"/>
      <c r="F14" s="497"/>
      <c r="G14" s="497"/>
      <c r="H14" s="125"/>
      <c r="I14" s="125"/>
      <c r="J14" s="125"/>
      <c r="K14" s="125"/>
      <c r="L14" s="125"/>
      <c r="M14" s="125"/>
      <c r="N14" s="125"/>
      <c r="O14" s="125"/>
      <c r="P14" s="125"/>
      <c r="Q14" s="125"/>
      <c r="R14" s="125"/>
      <c r="S14" s="125"/>
      <c r="T14" s="125"/>
      <c r="U14" s="125"/>
      <c r="V14" s="125"/>
      <c r="W14" s="125"/>
      <c r="X14" s="125"/>
      <c r="Y14" s="125"/>
      <c r="Z14" s="125"/>
      <c r="AA14" s="125"/>
      <c r="AB14" s="125"/>
      <c r="AC14" s="125"/>
      <c r="AD14" s="125"/>
      <c r="AE14" s="74"/>
      <c r="AF14" s="74"/>
      <c r="AG14" s="74"/>
      <c r="AH14" s="74"/>
      <c r="AI14" s="74"/>
      <c r="AJ14" s="63"/>
    </row>
    <row r="15" spans="1:37" ht="30" customHeight="1" x14ac:dyDescent="0.35">
      <c r="A15" s="42"/>
      <c r="B15" s="543"/>
      <c r="C15" s="543"/>
      <c r="D15" s="543"/>
      <c r="E15" s="543"/>
      <c r="F15" s="543"/>
      <c r="G15" s="543"/>
      <c r="H15" s="543"/>
      <c r="I15" s="543"/>
      <c r="J15" s="543"/>
      <c r="K15" s="543"/>
      <c r="L15" s="543"/>
      <c r="M15" s="543"/>
      <c r="N15" s="543"/>
      <c r="O15" s="543"/>
      <c r="P15" s="543"/>
      <c r="Q15" s="543"/>
      <c r="R15" s="543"/>
      <c r="S15" s="543"/>
      <c r="T15" s="543"/>
      <c r="U15" s="543"/>
      <c r="V15" s="543"/>
      <c r="W15" s="543"/>
      <c r="X15" s="543"/>
      <c r="Y15" s="543"/>
      <c r="Z15" s="543"/>
      <c r="AA15" s="543"/>
      <c r="AB15" s="543"/>
      <c r="AC15" s="543"/>
      <c r="AD15" s="543"/>
      <c r="AE15" s="543"/>
      <c r="AF15" s="543"/>
      <c r="AG15" s="543"/>
      <c r="AH15" s="543"/>
      <c r="AI15" s="543"/>
      <c r="AJ15" s="63"/>
    </row>
    <row r="16" spans="1:37" ht="8.4" customHeight="1" x14ac:dyDescent="0.35">
      <c r="A16" s="42"/>
      <c r="B16" s="74"/>
      <c r="C16" s="74"/>
      <c r="D16" s="74"/>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63"/>
    </row>
    <row r="17" spans="1:38" ht="15" customHeight="1" x14ac:dyDescent="0.35">
      <c r="A17" s="42"/>
      <c r="B17" s="497" t="s">
        <v>177</v>
      </c>
      <c r="C17" s="497"/>
      <c r="D17" s="497"/>
      <c r="E17" s="497"/>
      <c r="F17" s="497"/>
      <c r="G17" s="497"/>
      <c r="H17" s="497"/>
      <c r="I17" s="497"/>
      <c r="J17" s="497"/>
      <c r="K17" s="497"/>
      <c r="L17" s="497"/>
      <c r="M17" s="497"/>
      <c r="N17" s="497"/>
      <c r="O17" s="497"/>
      <c r="P17" s="497"/>
      <c r="Q17" s="497"/>
      <c r="R17" s="497"/>
      <c r="S17" s="497"/>
      <c r="T17" s="497"/>
      <c r="U17" s="497"/>
      <c r="V17" s="497"/>
      <c r="W17" s="497"/>
      <c r="X17" s="497"/>
      <c r="Y17" s="497"/>
      <c r="Z17" s="497"/>
      <c r="AA17" s="497"/>
      <c r="AB17" s="497"/>
      <c r="AC17" s="497"/>
      <c r="AD17" s="497"/>
      <c r="AE17" s="497"/>
      <c r="AF17" s="497"/>
      <c r="AG17" s="497"/>
      <c r="AH17" s="497"/>
      <c r="AI17" s="497"/>
      <c r="AJ17" s="63"/>
    </row>
    <row r="18" spans="1:38" ht="30" customHeight="1" x14ac:dyDescent="0.35">
      <c r="A18" s="42"/>
      <c r="B18" s="543"/>
      <c r="C18" s="543"/>
      <c r="D18" s="543"/>
      <c r="E18" s="543"/>
      <c r="F18" s="543"/>
      <c r="G18" s="543"/>
      <c r="H18" s="543"/>
      <c r="I18" s="543"/>
      <c r="J18" s="543"/>
      <c r="K18" s="543"/>
      <c r="L18" s="543"/>
      <c r="M18" s="543"/>
      <c r="N18" s="543"/>
      <c r="O18" s="543"/>
      <c r="P18" s="543"/>
      <c r="Q18" s="543"/>
      <c r="R18" s="543"/>
      <c r="S18" s="543"/>
      <c r="T18" s="543"/>
      <c r="U18" s="543"/>
      <c r="V18" s="543"/>
      <c r="W18" s="543"/>
      <c r="X18" s="543"/>
      <c r="Y18" s="543"/>
      <c r="Z18" s="543"/>
      <c r="AA18" s="543"/>
      <c r="AB18" s="543"/>
      <c r="AC18" s="543"/>
      <c r="AD18" s="543"/>
      <c r="AE18" s="543"/>
      <c r="AF18" s="543"/>
      <c r="AG18" s="543"/>
      <c r="AH18" s="543"/>
      <c r="AI18" s="543"/>
      <c r="AJ18" s="241">
        <f>IF(B18="",-10,0)</f>
        <v>-10</v>
      </c>
      <c r="AL18" s="103"/>
    </row>
    <row r="19" spans="1:38" ht="11" customHeight="1" x14ac:dyDescent="0.35">
      <c r="A19" s="42"/>
      <c r="B19" s="74"/>
      <c r="C19" s="74"/>
      <c r="D19" s="74"/>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63"/>
    </row>
    <row r="20" spans="1:38" ht="16.5" x14ac:dyDescent="0.35">
      <c r="A20" s="42"/>
      <c r="B20" s="497" t="s">
        <v>178</v>
      </c>
      <c r="C20" s="497"/>
      <c r="D20" s="497"/>
      <c r="E20" s="497"/>
      <c r="F20" s="497"/>
      <c r="G20" s="497"/>
      <c r="H20" s="497"/>
      <c r="I20" s="497"/>
      <c r="J20" s="497"/>
      <c r="K20" s="497"/>
      <c r="L20" s="497"/>
      <c r="M20" s="497"/>
      <c r="N20" s="497"/>
      <c r="O20" s="497"/>
      <c r="P20" s="497"/>
      <c r="Q20" s="497"/>
      <c r="R20" s="497"/>
      <c r="S20" s="497"/>
      <c r="T20" s="497"/>
      <c r="U20" s="497"/>
      <c r="V20" s="497"/>
      <c r="W20" s="497"/>
      <c r="X20" s="497"/>
      <c r="Y20" s="497"/>
      <c r="Z20" s="497"/>
      <c r="AA20" s="497"/>
      <c r="AB20" s="497"/>
      <c r="AC20" s="497"/>
      <c r="AD20" s="125"/>
      <c r="AE20" s="394"/>
      <c r="AF20" s="395"/>
      <c r="AG20" s="395"/>
      <c r="AH20" s="395"/>
      <c r="AI20" s="396"/>
      <c r="AJ20" s="241">
        <f>IF(AE20="",-10,IF(AE20="NO",-10,0))</f>
        <v>-10</v>
      </c>
      <c r="AL20" s="103"/>
    </row>
    <row r="21" spans="1:38" ht="16.5" x14ac:dyDescent="0.35">
      <c r="A21" s="42"/>
      <c r="B21" s="497" t="s">
        <v>179</v>
      </c>
      <c r="C21" s="497"/>
      <c r="D21" s="497"/>
      <c r="E21" s="497"/>
      <c r="F21" s="497"/>
      <c r="G21" s="497"/>
      <c r="H21" s="497"/>
      <c r="I21" s="497"/>
      <c r="J21" s="497"/>
      <c r="K21" s="497"/>
      <c r="L21" s="497"/>
      <c r="M21" s="497"/>
      <c r="N21" s="497"/>
      <c r="O21" s="497"/>
      <c r="P21" s="497"/>
      <c r="Q21" s="497"/>
      <c r="R21" s="497"/>
      <c r="S21" s="125"/>
      <c r="T21" s="125"/>
      <c r="U21" s="125"/>
      <c r="V21" s="125"/>
      <c r="W21" s="125"/>
      <c r="X21" s="125"/>
      <c r="Y21" s="125"/>
      <c r="Z21" s="125"/>
      <c r="AA21" s="125"/>
      <c r="AB21" s="125"/>
      <c r="AC21" s="125"/>
      <c r="AD21" s="125"/>
      <c r="AE21" s="74"/>
      <c r="AF21" s="74"/>
      <c r="AG21" s="74"/>
      <c r="AH21" s="74"/>
      <c r="AI21" s="74"/>
      <c r="AJ21" s="63"/>
    </row>
    <row r="22" spans="1:38" ht="30" customHeight="1" x14ac:dyDescent="0.35">
      <c r="A22" s="42"/>
      <c r="B22" s="543"/>
      <c r="C22" s="543"/>
      <c r="D22" s="543"/>
      <c r="E22" s="543"/>
      <c r="F22" s="543"/>
      <c r="G22" s="543"/>
      <c r="H22" s="543"/>
      <c r="I22" s="543"/>
      <c r="J22" s="543"/>
      <c r="K22" s="543"/>
      <c r="L22" s="543"/>
      <c r="M22" s="543"/>
      <c r="N22" s="543"/>
      <c r="O22" s="543"/>
      <c r="P22" s="543"/>
      <c r="Q22" s="543"/>
      <c r="R22" s="543"/>
      <c r="S22" s="543"/>
      <c r="T22" s="543"/>
      <c r="U22" s="543"/>
      <c r="V22" s="543"/>
      <c r="W22" s="543"/>
      <c r="X22" s="543"/>
      <c r="Y22" s="543"/>
      <c r="Z22" s="543"/>
      <c r="AA22" s="543"/>
      <c r="AB22" s="543"/>
      <c r="AC22" s="543"/>
      <c r="AD22" s="543"/>
      <c r="AE22" s="543"/>
      <c r="AF22" s="543"/>
      <c r="AG22" s="543"/>
      <c r="AH22" s="543"/>
      <c r="AI22" s="543"/>
      <c r="AJ22" s="63"/>
      <c r="AL22" s="103"/>
    </row>
    <row r="23" spans="1:38" ht="8.4" customHeight="1" x14ac:dyDescent="0.35">
      <c r="A23" s="63"/>
      <c r="B23" s="63"/>
      <c r="C23" s="63"/>
      <c r="D23" s="63"/>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row>
    <row r="24" spans="1:38" ht="15.5" x14ac:dyDescent="0.35">
      <c r="A24" s="63"/>
      <c r="B24" s="548" t="s">
        <v>180</v>
      </c>
      <c r="C24" s="548"/>
      <c r="D24" s="548"/>
      <c r="E24" s="548"/>
      <c r="F24" s="548"/>
      <c r="G24" s="548"/>
      <c r="H24" s="548"/>
      <c r="I24" s="548"/>
      <c r="J24" s="548"/>
      <c r="K24" s="548"/>
      <c r="L24" s="548"/>
      <c r="M24" s="548"/>
      <c r="N24" s="548"/>
      <c r="O24" s="548"/>
      <c r="P24" s="548"/>
      <c r="Q24" s="548"/>
      <c r="R24" s="548"/>
      <c r="S24" s="548"/>
      <c r="T24" s="548"/>
      <c r="U24" s="548"/>
      <c r="V24" s="548"/>
      <c r="W24" s="548"/>
      <c r="X24" s="548"/>
      <c r="Y24" s="548"/>
      <c r="Z24" s="548"/>
      <c r="AA24" s="548"/>
      <c r="AB24" s="548"/>
      <c r="AC24" s="548"/>
      <c r="AD24" s="548"/>
      <c r="AE24" s="548"/>
      <c r="AF24" s="548"/>
      <c r="AG24" s="548"/>
      <c r="AH24" s="548"/>
      <c r="AI24" s="548"/>
      <c r="AJ24" s="63"/>
    </row>
    <row r="25" spans="1:38" ht="8" customHeight="1" x14ac:dyDescent="0.35">
      <c r="A25" s="63"/>
      <c r="B25" s="120"/>
      <c r="C25" s="120"/>
      <c r="D25" s="120"/>
      <c r="E25" s="120"/>
      <c r="F25" s="120"/>
      <c r="G25" s="120"/>
      <c r="H25" s="120"/>
      <c r="I25" s="120"/>
      <c r="J25" s="120"/>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63"/>
    </row>
    <row r="26" spans="1:38" ht="15" customHeight="1" x14ac:dyDescent="0.35">
      <c r="A26" s="63"/>
      <c r="B26" s="544" t="s">
        <v>181</v>
      </c>
      <c r="C26" s="545"/>
      <c r="D26" s="545"/>
      <c r="E26" s="545"/>
      <c r="F26" s="545"/>
      <c r="G26" s="545"/>
      <c r="H26" s="545"/>
      <c r="I26" s="545"/>
      <c r="J26" s="545"/>
      <c r="K26" s="545"/>
      <c r="L26" s="545"/>
      <c r="M26" s="545"/>
      <c r="N26" s="545"/>
      <c r="O26" s="545"/>
      <c r="P26" s="545"/>
      <c r="Q26" s="545"/>
      <c r="R26" s="545"/>
      <c r="S26" s="545"/>
      <c r="T26" s="545"/>
      <c r="U26" s="545"/>
      <c r="V26" s="545"/>
      <c r="W26" s="545"/>
      <c r="X26" s="545"/>
      <c r="Y26" s="545"/>
      <c r="Z26" s="545"/>
      <c r="AA26" s="545"/>
      <c r="AB26" s="545"/>
      <c r="AC26" s="546"/>
      <c r="AD26" s="144"/>
      <c r="AE26" s="544" t="s">
        <v>23</v>
      </c>
      <c r="AF26" s="546"/>
      <c r="AG26" s="144"/>
      <c r="AH26" s="544" t="s">
        <v>109</v>
      </c>
      <c r="AI26" s="547"/>
      <c r="AJ26" s="63"/>
    </row>
    <row r="27" spans="1:38" ht="8.4" customHeight="1" x14ac:dyDescent="0.35">
      <c r="A27" s="63"/>
      <c r="B27" s="144"/>
      <c r="C27" s="144"/>
      <c r="D27" s="144"/>
      <c r="E27" s="144"/>
      <c r="F27" s="144"/>
      <c r="G27" s="144"/>
      <c r="H27" s="144"/>
      <c r="I27" s="144"/>
      <c r="J27" s="144"/>
      <c r="K27" s="144"/>
      <c r="L27" s="144"/>
      <c r="M27" s="144"/>
      <c r="N27" s="144"/>
      <c r="O27" s="144"/>
      <c r="P27" s="144"/>
      <c r="Q27" s="144"/>
      <c r="R27" s="144"/>
      <c r="S27" s="144"/>
      <c r="T27" s="144"/>
      <c r="U27" s="144"/>
      <c r="V27" s="144"/>
      <c r="W27" s="144"/>
      <c r="X27" s="144"/>
      <c r="Y27" s="144"/>
      <c r="Z27" s="144"/>
      <c r="AA27" s="144"/>
      <c r="AB27" s="144"/>
      <c r="AC27" s="144"/>
      <c r="AD27" s="144"/>
      <c r="AE27" s="144"/>
      <c r="AF27" s="144"/>
      <c r="AG27" s="144"/>
      <c r="AH27" s="144"/>
      <c r="AI27" s="120"/>
      <c r="AJ27" s="63"/>
    </row>
    <row r="28" spans="1:38" x14ac:dyDescent="0.35">
      <c r="A28" s="63"/>
      <c r="B28" s="497" t="s">
        <v>182</v>
      </c>
      <c r="C28" s="497"/>
      <c r="D28" s="497"/>
      <c r="E28" s="497"/>
      <c r="F28" s="497"/>
      <c r="G28" s="497"/>
      <c r="H28" s="497"/>
      <c r="I28" s="497"/>
      <c r="J28" s="497"/>
      <c r="K28" s="497"/>
      <c r="L28" s="497"/>
      <c r="M28" s="497"/>
      <c r="N28" s="497"/>
      <c r="O28" s="497"/>
      <c r="P28" s="497"/>
      <c r="Q28" s="497"/>
      <c r="R28" s="497"/>
      <c r="S28" s="497"/>
      <c r="T28" s="497"/>
      <c r="U28" s="497"/>
      <c r="V28" s="497"/>
      <c r="W28" s="497"/>
      <c r="X28" s="497"/>
      <c r="Y28" s="497"/>
      <c r="Z28" s="497"/>
      <c r="AA28" s="497"/>
      <c r="AB28" s="497"/>
      <c r="AC28" s="497"/>
      <c r="AD28" s="125"/>
      <c r="AE28" s="394"/>
      <c r="AF28" s="395"/>
      <c r="AG28" s="395"/>
      <c r="AH28" s="395"/>
      <c r="AI28" s="396"/>
      <c r="AJ28" s="241">
        <f>IF(AE28="",-13,IF(AE28="NO",-13,0))</f>
        <v>-13</v>
      </c>
      <c r="AL28" s="103"/>
    </row>
    <row r="29" spans="1:38" ht="3.65" customHeight="1" x14ac:dyDescent="0.35">
      <c r="A29" s="63"/>
      <c r="B29" s="125"/>
      <c r="C29" s="125"/>
      <c r="D29" s="125"/>
      <c r="E29" s="125"/>
      <c r="F29" s="125"/>
      <c r="G29" s="125"/>
      <c r="H29" s="125"/>
      <c r="I29" s="125"/>
      <c r="J29" s="125"/>
      <c r="K29" s="125"/>
      <c r="L29" s="125"/>
      <c r="M29" s="125"/>
      <c r="N29" s="125"/>
      <c r="O29" s="125"/>
      <c r="P29" s="125"/>
      <c r="Q29" s="125"/>
      <c r="R29" s="125"/>
      <c r="S29" s="125"/>
      <c r="T29" s="125"/>
      <c r="U29" s="125"/>
      <c r="V29" s="125"/>
      <c r="W29" s="125"/>
      <c r="X29" s="125"/>
      <c r="Y29" s="125"/>
      <c r="Z29" s="125"/>
      <c r="AA29" s="125"/>
      <c r="AB29" s="125"/>
      <c r="AC29" s="125"/>
      <c r="AD29" s="125"/>
      <c r="AE29" s="74"/>
      <c r="AF29" s="74"/>
      <c r="AG29" s="74"/>
      <c r="AH29" s="74"/>
      <c r="AI29" s="74"/>
      <c r="AJ29" s="241"/>
    </row>
    <row r="30" spans="1:38" ht="16.5" x14ac:dyDescent="0.35">
      <c r="A30" s="42"/>
      <c r="B30" s="497" t="s">
        <v>183</v>
      </c>
      <c r="C30" s="497"/>
      <c r="D30" s="497"/>
      <c r="E30" s="497"/>
      <c r="F30" s="497"/>
      <c r="G30" s="497"/>
      <c r="H30" s="497"/>
      <c r="I30" s="497"/>
      <c r="J30" s="497"/>
      <c r="K30" s="497"/>
      <c r="L30" s="497"/>
      <c r="M30" s="497"/>
      <c r="N30" s="497"/>
      <c r="O30" s="497"/>
      <c r="P30" s="497"/>
      <c r="Q30" s="497"/>
      <c r="R30" s="497"/>
      <c r="S30" s="497"/>
      <c r="T30" s="497"/>
      <c r="U30" s="497"/>
      <c r="V30" s="497"/>
      <c r="W30" s="497"/>
      <c r="X30" s="497"/>
      <c r="Y30" s="497"/>
      <c r="Z30" s="497"/>
      <c r="AA30" s="497"/>
      <c r="AB30" s="497"/>
      <c r="AC30" s="497"/>
      <c r="AD30" s="125"/>
      <c r="AE30" s="394"/>
      <c r="AF30" s="395"/>
      <c r="AG30" s="395"/>
      <c r="AH30" s="395"/>
      <c r="AI30" s="396"/>
      <c r="AJ30" s="241">
        <f>IF(AE28="YES",0,IF(AE30="",-3,IF(AE30="NO",-3,0)))</f>
        <v>-3</v>
      </c>
      <c r="AL30" s="103"/>
    </row>
    <row r="31" spans="1:38" ht="3.65" customHeight="1" x14ac:dyDescent="0.35">
      <c r="A31" s="42"/>
      <c r="B31" s="125"/>
      <c r="C31" s="125"/>
      <c r="D31" s="125"/>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74"/>
      <c r="AF31" s="74"/>
      <c r="AG31" s="74"/>
      <c r="AH31" s="74"/>
      <c r="AI31" s="74"/>
      <c r="AJ31" s="63"/>
    </row>
    <row r="32" spans="1:38" ht="27" customHeight="1" x14ac:dyDescent="0.35">
      <c r="A32" s="42"/>
      <c r="B32" s="497" t="s">
        <v>184</v>
      </c>
      <c r="C32" s="497"/>
      <c r="D32" s="497"/>
      <c r="E32" s="497"/>
      <c r="F32" s="497"/>
      <c r="G32" s="497"/>
      <c r="H32" s="497"/>
      <c r="I32" s="497"/>
      <c r="J32" s="497"/>
      <c r="K32" s="497"/>
      <c r="L32" s="497"/>
      <c r="M32" s="497"/>
      <c r="N32" s="497"/>
      <c r="O32" s="497"/>
      <c r="P32" s="497"/>
      <c r="Q32" s="497"/>
      <c r="R32" s="497"/>
      <c r="S32" s="497"/>
      <c r="T32" s="497"/>
      <c r="U32" s="497"/>
      <c r="V32" s="497"/>
      <c r="W32" s="497"/>
      <c r="X32" s="497"/>
      <c r="Y32" s="497"/>
      <c r="Z32" s="497"/>
      <c r="AA32" s="497"/>
      <c r="AB32" s="497"/>
      <c r="AC32" s="497"/>
      <c r="AD32" s="125"/>
      <c r="AE32" s="394"/>
      <c r="AF32" s="395"/>
      <c r="AG32" s="395"/>
      <c r="AH32" s="395"/>
      <c r="AI32" s="396"/>
      <c r="AJ32" s="241">
        <f>IF(AE32="",-13,IF(AE32="NO",-13,0))</f>
        <v>-13</v>
      </c>
      <c r="AL32" s="103"/>
    </row>
    <row r="33" spans="1:38" ht="3.65" customHeight="1" x14ac:dyDescent="0.35">
      <c r="A33" s="42"/>
      <c r="B33" s="125"/>
      <c r="C33" s="125"/>
      <c r="D33" s="125"/>
      <c r="E33" s="125"/>
      <c r="F33" s="125"/>
      <c r="G33" s="125"/>
      <c r="H33" s="125"/>
      <c r="I33" s="125"/>
      <c r="J33" s="125"/>
      <c r="K33" s="125"/>
      <c r="L33" s="125"/>
      <c r="M33" s="125"/>
      <c r="N33" s="125"/>
      <c r="O33" s="125"/>
      <c r="P33" s="125"/>
      <c r="Q33" s="125"/>
      <c r="R33" s="125"/>
      <c r="S33" s="125"/>
      <c r="T33" s="125"/>
      <c r="U33" s="125"/>
      <c r="V33" s="125"/>
      <c r="W33" s="125"/>
      <c r="X33" s="125"/>
      <c r="Y33" s="125"/>
      <c r="Z33" s="125"/>
      <c r="AA33" s="125"/>
      <c r="AB33" s="125"/>
      <c r="AC33" s="125"/>
      <c r="AD33" s="125"/>
      <c r="AE33" s="74"/>
      <c r="AF33" s="74"/>
      <c r="AG33" s="74"/>
      <c r="AH33" s="74"/>
      <c r="AI33" s="74"/>
      <c r="AJ33" s="241"/>
    </row>
    <row r="34" spans="1:38" ht="16.5" x14ac:dyDescent="0.35">
      <c r="A34" s="42"/>
      <c r="B34" s="497" t="s">
        <v>183</v>
      </c>
      <c r="C34" s="497"/>
      <c r="D34" s="497"/>
      <c r="E34" s="497"/>
      <c r="F34" s="497"/>
      <c r="G34" s="497"/>
      <c r="H34" s="497"/>
      <c r="I34" s="497"/>
      <c r="J34" s="497"/>
      <c r="K34" s="497"/>
      <c r="L34" s="497"/>
      <c r="M34" s="497"/>
      <c r="N34" s="497"/>
      <c r="O34" s="497"/>
      <c r="P34" s="497"/>
      <c r="Q34" s="497"/>
      <c r="R34" s="497"/>
      <c r="S34" s="497"/>
      <c r="T34" s="497"/>
      <c r="U34" s="497"/>
      <c r="V34" s="497"/>
      <c r="W34" s="497"/>
      <c r="X34" s="497"/>
      <c r="Y34" s="497"/>
      <c r="Z34" s="497"/>
      <c r="AA34" s="497"/>
      <c r="AB34" s="497"/>
      <c r="AC34" s="497"/>
      <c r="AD34" s="125"/>
      <c r="AE34" s="394"/>
      <c r="AF34" s="395"/>
      <c r="AG34" s="395"/>
      <c r="AH34" s="395"/>
      <c r="AI34" s="396"/>
      <c r="AJ34" s="241">
        <f>IF(AE32="YES",0,IF(AE34="",-3,IF(AE34="NO",-3,0)))</f>
        <v>-3</v>
      </c>
      <c r="AL34" s="103"/>
    </row>
    <row r="35" spans="1:38" ht="3.65" customHeight="1" x14ac:dyDescent="0.35">
      <c r="A35" s="42"/>
      <c r="B35" s="125"/>
      <c r="C35" s="125"/>
      <c r="D35" s="125"/>
      <c r="E35" s="125"/>
      <c r="F35" s="125"/>
      <c r="G35" s="125"/>
      <c r="H35" s="125"/>
      <c r="I35" s="125"/>
      <c r="J35" s="125"/>
      <c r="K35" s="125"/>
      <c r="L35" s="125"/>
      <c r="M35" s="125"/>
      <c r="N35" s="125"/>
      <c r="O35" s="125"/>
      <c r="P35" s="125"/>
      <c r="Q35" s="125"/>
      <c r="R35" s="125"/>
      <c r="S35" s="125"/>
      <c r="T35" s="125"/>
      <c r="U35" s="125"/>
      <c r="V35" s="125"/>
      <c r="W35" s="125"/>
      <c r="X35" s="125"/>
      <c r="Y35" s="125"/>
      <c r="Z35" s="125"/>
      <c r="AA35" s="125"/>
      <c r="AB35" s="125"/>
      <c r="AC35" s="125"/>
      <c r="AD35" s="125"/>
      <c r="AE35" s="74"/>
      <c r="AF35" s="74"/>
      <c r="AG35" s="74"/>
      <c r="AH35" s="74"/>
      <c r="AI35" s="74"/>
      <c r="AJ35" s="63"/>
    </row>
    <row r="36" spans="1:38" ht="24" customHeight="1" x14ac:dyDescent="0.35">
      <c r="A36" s="42"/>
      <c r="B36" s="497" t="s">
        <v>185</v>
      </c>
      <c r="C36" s="497"/>
      <c r="D36" s="497"/>
      <c r="E36" s="497"/>
      <c r="F36" s="497"/>
      <c r="G36" s="497"/>
      <c r="H36" s="497"/>
      <c r="I36" s="497"/>
      <c r="J36" s="497"/>
      <c r="K36" s="497"/>
      <c r="L36" s="497"/>
      <c r="M36" s="497"/>
      <c r="N36" s="497"/>
      <c r="O36" s="497"/>
      <c r="P36" s="497"/>
      <c r="Q36" s="497"/>
      <c r="R36" s="497"/>
      <c r="S36" s="497"/>
      <c r="T36" s="497"/>
      <c r="U36" s="497"/>
      <c r="V36" s="497"/>
      <c r="W36" s="497"/>
      <c r="X36" s="497"/>
      <c r="Y36" s="497"/>
      <c r="Z36" s="497"/>
      <c r="AA36" s="497"/>
      <c r="AB36" s="497"/>
      <c r="AC36" s="497"/>
      <c r="AD36" s="125"/>
      <c r="AE36" s="394"/>
      <c r="AF36" s="395"/>
      <c r="AG36" s="395"/>
      <c r="AH36" s="395"/>
      <c r="AI36" s="396"/>
      <c r="AJ36" s="241">
        <f>IF(AE36="",-5,IF(AE36="NO",-5,0))</f>
        <v>-5</v>
      </c>
      <c r="AL36" s="103"/>
    </row>
    <row r="37" spans="1:38" ht="3.65" customHeight="1" x14ac:dyDescent="0.35">
      <c r="A37" s="42"/>
      <c r="B37" s="125"/>
      <c r="C37" s="125"/>
      <c r="D37" s="12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74"/>
      <c r="AF37" s="74"/>
      <c r="AG37" s="74"/>
      <c r="AH37" s="74"/>
      <c r="AI37" s="74"/>
      <c r="AJ37" s="241"/>
    </row>
    <row r="38" spans="1:38" ht="16.5" x14ac:dyDescent="0.35">
      <c r="A38" s="42"/>
      <c r="B38" s="497" t="s">
        <v>183</v>
      </c>
      <c r="C38" s="497"/>
      <c r="D38" s="497"/>
      <c r="E38" s="497"/>
      <c r="F38" s="497"/>
      <c r="G38" s="497"/>
      <c r="H38" s="497"/>
      <c r="I38" s="497"/>
      <c r="J38" s="497"/>
      <c r="K38" s="497"/>
      <c r="L38" s="497"/>
      <c r="M38" s="497"/>
      <c r="N38" s="497"/>
      <c r="O38" s="497"/>
      <c r="P38" s="497"/>
      <c r="Q38" s="497"/>
      <c r="R38" s="497"/>
      <c r="S38" s="497"/>
      <c r="T38" s="497"/>
      <c r="U38" s="497"/>
      <c r="V38" s="497"/>
      <c r="W38" s="497"/>
      <c r="X38" s="497"/>
      <c r="Y38" s="497"/>
      <c r="Z38" s="497"/>
      <c r="AA38" s="497"/>
      <c r="AB38" s="497"/>
      <c r="AC38" s="497"/>
      <c r="AD38" s="125"/>
      <c r="AE38" s="394"/>
      <c r="AF38" s="395"/>
      <c r="AG38" s="395"/>
      <c r="AH38" s="395"/>
      <c r="AI38" s="396"/>
      <c r="AJ38" s="241">
        <f>IF(AE38="YES",0,IF(AE36="",-3,IF(AE36="NO",-3,0)))</f>
        <v>-3</v>
      </c>
      <c r="AL38" s="103"/>
    </row>
    <row r="39" spans="1:38" ht="6.65" customHeight="1" x14ac:dyDescent="0.35">
      <c r="A39" s="42"/>
      <c r="B39" s="125"/>
      <c r="C39" s="125"/>
      <c r="D39" s="125"/>
      <c r="E39" s="125"/>
      <c r="F39" s="125"/>
      <c r="G39" s="125"/>
      <c r="H39" s="125"/>
      <c r="I39" s="125"/>
      <c r="J39" s="125"/>
      <c r="K39" s="125"/>
      <c r="L39" s="125"/>
      <c r="M39" s="125"/>
      <c r="N39" s="125"/>
      <c r="O39" s="125"/>
      <c r="P39" s="125"/>
      <c r="Q39" s="125"/>
      <c r="R39" s="125"/>
      <c r="S39" s="125"/>
      <c r="T39" s="125"/>
      <c r="U39" s="125"/>
      <c r="V39" s="125"/>
      <c r="W39" s="125"/>
      <c r="X39" s="125"/>
      <c r="Y39" s="125"/>
      <c r="Z39" s="125"/>
      <c r="AA39" s="125"/>
      <c r="AB39" s="125"/>
      <c r="AC39" s="125"/>
      <c r="AD39" s="125"/>
      <c r="AE39" s="211"/>
      <c r="AF39" s="211"/>
      <c r="AG39" s="211"/>
      <c r="AH39" s="211"/>
      <c r="AI39" s="211"/>
      <c r="AJ39" s="63"/>
    </row>
    <row r="40" spans="1:38" ht="15" customHeight="1" x14ac:dyDescent="0.35">
      <c r="A40" s="42"/>
      <c r="B40" s="497" t="s">
        <v>186</v>
      </c>
      <c r="C40" s="497"/>
      <c r="D40" s="497"/>
      <c r="E40" s="497"/>
      <c r="F40" s="497"/>
      <c r="G40" s="497"/>
      <c r="H40" s="497"/>
      <c r="I40" s="497"/>
      <c r="J40" s="497"/>
      <c r="K40" s="497"/>
      <c r="L40" s="497"/>
      <c r="M40" s="497"/>
      <c r="N40" s="497"/>
      <c r="O40" s="497"/>
      <c r="P40" s="497"/>
      <c r="Q40" s="497"/>
      <c r="R40" s="497"/>
      <c r="S40" s="497"/>
      <c r="T40" s="497"/>
      <c r="U40" s="497"/>
      <c r="V40" s="497"/>
      <c r="W40" s="497"/>
      <c r="X40" s="497"/>
      <c r="Y40" s="497"/>
      <c r="Z40" s="497"/>
      <c r="AA40" s="497"/>
      <c r="AB40" s="497"/>
      <c r="AC40" s="497"/>
      <c r="AD40" s="512"/>
      <c r="AE40" s="394"/>
      <c r="AF40" s="395"/>
      <c r="AG40" s="395"/>
      <c r="AH40" s="395"/>
      <c r="AI40" s="396"/>
      <c r="AJ40" s="241">
        <f>IF(AE40="",-5,IF(AE40="NO",-5,0))</f>
        <v>-5</v>
      </c>
      <c r="AL40" s="103"/>
    </row>
    <row r="41" spans="1:38" ht="7.25" customHeight="1" x14ac:dyDescent="0.35">
      <c r="A41" s="42"/>
      <c r="B41" s="125"/>
      <c r="C41" s="125"/>
      <c r="D41" s="125"/>
      <c r="E41" s="125"/>
      <c r="F41" s="125"/>
      <c r="G41" s="125"/>
      <c r="H41" s="125"/>
      <c r="I41" s="125"/>
      <c r="J41" s="125"/>
      <c r="K41" s="125"/>
      <c r="L41" s="125"/>
      <c r="M41" s="125"/>
      <c r="N41" s="125"/>
      <c r="O41" s="125"/>
      <c r="P41" s="125"/>
      <c r="Q41" s="125"/>
      <c r="R41" s="125"/>
      <c r="S41" s="125"/>
      <c r="T41" s="125"/>
      <c r="U41" s="125"/>
      <c r="V41" s="125"/>
      <c r="W41" s="125"/>
      <c r="X41" s="125"/>
      <c r="Y41" s="125"/>
      <c r="Z41" s="125"/>
      <c r="AA41" s="125"/>
      <c r="AB41" s="125"/>
      <c r="AC41" s="125"/>
      <c r="AD41" s="125"/>
      <c r="AE41" s="74"/>
      <c r="AF41" s="74"/>
      <c r="AG41" s="74"/>
      <c r="AH41" s="74"/>
      <c r="AI41" s="74"/>
      <c r="AJ41" s="63"/>
    </row>
    <row r="42" spans="1:38" ht="15" customHeight="1" x14ac:dyDescent="0.35">
      <c r="A42" s="42"/>
      <c r="B42" s="497" t="s">
        <v>187</v>
      </c>
      <c r="C42" s="497"/>
      <c r="D42" s="497"/>
      <c r="E42" s="497"/>
      <c r="F42" s="497"/>
      <c r="G42" s="497"/>
      <c r="H42" s="497"/>
      <c r="I42" s="497"/>
      <c r="J42" s="497"/>
      <c r="K42" s="497"/>
      <c r="L42" s="497"/>
      <c r="M42" s="497"/>
      <c r="N42" s="497"/>
      <c r="O42" s="497"/>
      <c r="P42" s="497"/>
      <c r="Q42" s="497"/>
      <c r="R42" s="497"/>
      <c r="S42" s="497"/>
      <c r="T42" s="497"/>
      <c r="U42" s="497"/>
      <c r="V42" s="497"/>
      <c r="W42" s="497"/>
      <c r="X42" s="497"/>
      <c r="Y42" s="497"/>
      <c r="Z42" s="497"/>
      <c r="AA42" s="497"/>
      <c r="AB42" s="497"/>
      <c r="AC42" s="497"/>
      <c r="AD42" s="125"/>
      <c r="AE42" s="394"/>
      <c r="AF42" s="395"/>
      <c r="AG42" s="395"/>
      <c r="AH42" s="395"/>
      <c r="AI42" s="396"/>
      <c r="AJ42" s="241">
        <f>IF(AE42="",-15,IF(AE42="NO",-15,0))</f>
        <v>-15</v>
      </c>
      <c r="AL42" s="103"/>
    </row>
    <row r="43" spans="1:38" ht="7.25" customHeight="1" x14ac:dyDescent="0.35">
      <c r="A43" s="42"/>
      <c r="B43" s="125"/>
      <c r="C43" s="125"/>
      <c r="D43" s="125"/>
      <c r="E43" s="125"/>
      <c r="F43" s="125"/>
      <c r="G43" s="125"/>
      <c r="H43" s="125"/>
      <c r="I43" s="125"/>
      <c r="J43" s="125"/>
      <c r="K43" s="125"/>
      <c r="L43" s="125"/>
      <c r="M43" s="125"/>
      <c r="N43" s="125"/>
      <c r="O43" s="125"/>
      <c r="P43" s="125"/>
      <c r="Q43" s="125"/>
      <c r="R43" s="125"/>
      <c r="S43" s="125"/>
      <c r="T43" s="125"/>
      <c r="U43" s="125"/>
      <c r="V43" s="125"/>
      <c r="W43" s="125"/>
      <c r="X43" s="125"/>
      <c r="Y43" s="125"/>
      <c r="Z43" s="125"/>
      <c r="AA43" s="125"/>
      <c r="AB43" s="125"/>
      <c r="AC43" s="125"/>
      <c r="AD43" s="125"/>
      <c r="AE43" s="74"/>
      <c r="AF43" s="74"/>
      <c r="AG43" s="74"/>
      <c r="AH43" s="74"/>
      <c r="AI43" s="74"/>
      <c r="AJ43" s="63"/>
    </row>
    <row r="44" spans="1:38" ht="16.5" x14ac:dyDescent="0.35">
      <c r="A44" s="42"/>
      <c r="B44" s="497" t="s">
        <v>188</v>
      </c>
      <c r="C44" s="497"/>
      <c r="D44" s="497"/>
      <c r="E44" s="497"/>
      <c r="F44" s="497"/>
      <c r="G44" s="497"/>
      <c r="H44" s="497"/>
      <c r="I44" s="497"/>
      <c r="J44" s="497"/>
      <c r="K44" s="497"/>
      <c r="L44" s="497"/>
      <c r="M44" s="497"/>
      <c r="N44" s="497"/>
      <c r="O44" s="497"/>
      <c r="P44" s="497"/>
      <c r="Q44" s="497"/>
      <c r="R44" s="497"/>
      <c r="S44" s="497"/>
      <c r="T44" s="497"/>
      <c r="U44" s="497"/>
      <c r="V44" s="497"/>
      <c r="W44" s="497"/>
      <c r="X44" s="497"/>
      <c r="Y44" s="497"/>
      <c r="Z44" s="497"/>
      <c r="AA44" s="497"/>
      <c r="AB44" s="497"/>
      <c r="AC44" s="136"/>
      <c r="AD44" s="136"/>
      <c r="AE44" s="551"/>
      <c r="AF44" s="552"/>
      <c r="AG44" s="136"/>
      <c r="AH44" s="553" t="s">
        <v>162</v>
      </c>
      <c r="AI44" s="553"/>
      <c r="AJ44" s="241">
        <f>IF(AE44="",-5,IF(AE44&gt;10,-5,0))</f>
        <v>-5</v>
      </c>
      <c r="AL44" s="103"/>
    </row>
    <row r="45" spans="1:38" x14ac:dyDescent="0.35">
      <c r="A45" s="63"/>
      <c r="B45" s="87"/>
      <c r="C45" s="87"/>
      <c r="D45" s="87"/>
      <c r="E45" s="87"/>
      <c r="F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63"/>
    </row>
    <row r="46" spans="1:38" ht="15.5" x14ac:dyDescent="0.35">
      <c r="A46" s="63"/>
      <c r="B46" s="488" t="s">
        <v>189</v>
      </c>
      <c r="C46" s="489"/>
      <c r="D46" s="489"/>
      <c r="E46" s="489"/>
      <c r="F46" s="489"/>
      <c r="G46" s="489"/>
      <c r="H46" s="489"/>
      <c r="I46" s="489"/>
      <c r="J46" s="489"/>
      <c r="K46" s="489"/>
      <c r="L46" s="489"/>
      <c r="M46" s="489"/>
      <c r="N46" s="489"/>
      <c r="O46" s="489"/>
      <c r="P46" s="489"/>
      <c r="Q46" s="489"/>
      <c r="R46" s="489"/>
      <c r="S46" s="489"/>
      <c r="T46" s="489"/>
      <c r="U46" s="489"/>
      <c r="V46" s="489"/>
      <c r="W46" s="489"/>
      <c r="X46" s="489"/>
      <c r="Y46" s="489"/>
      <c r="Z46" s="489"/>
      <c r="AA46" s="489"/>
      <c r="AB46" s="489"/>
      <c r="AC46" s="489"/>
      <c r="AD46" s="489"/>
      <c r="AE46" s="489"/>
      <c r="AF46" s="489"/>
      <c r="AG46" s="489"/>
      <c r="AH46" s="489"/>
      <c r="AI46" s="490"/>
      <c r="AJ46" s="63"/>
    </row>
    <row r="47" spans="1:38" ht="8" customHeight="1" x14ac:dyDescent="0.35">
      <c r="A47" s="63"/>
      <c r="B47" s="120"/>
      <c r="C47" s="120"/>
      <c r="D47" s="120"/>
      <c r="E47" s="120"/>
      <c r="F47" s="120"/>
      <c r="G47" s="120"/>
      <c r="H47" s="120"/>
      <c r="I47" s="120"/>
      <c r="J47" s="120"/>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63"/>
    </row>
    <row r="48" spans="1:38" ht="15.5" x14ac:dyDescent="0.35">
      <c r="A48" s="63"/>
      <c r="B48" s="544" t="s">
        <v>190</v>
      </c>
      <c r="C48" s="545"/>
      <c r="D48" s="545"/>
      <c r="E48" s="545"/>
      <c r="F48" s="545"/>
      <c r="G48" s="545"/>
      <c r="H48" s="545"/>
      <c r="I48" s="545"/>
      <c r="J48" s="545"/>
      <c r="K48" s="545"/>
      <c r="L48" s="545"/>
      <c r="M48" s="545"/>
      <c r="N48" s="545"/>
      <c r="O48" s="545"/>
      <c r="P48" s="545"/>
      <c r="Q48" s="545"/>
      <c r="R48" s="545"/>
      <c r="S48" s="545"/>
      <c r="T48" s="545"/>
      <c r="U48" s="545"/>
      <c r="V48" s="545"/>
      <c r="W48" s="545"/>
      <c r="X48" s="545"/>
      <c r="Y48" s="545"/>
      <c r="Z48" s="545"/>
      <c r="AA48" s="545"/>
      <c r="AB48" s="545"/>
      <c r="AC48" s="546"/>
      <c r="AD48" s="144"/>
      <c r="AE48" s="544" t="s">
        <v>23</v>
      </c>
      <c r="AF48" s="546"/>
      <c r="AG48" s="144"/>
      <c r="AH48" s="544" t="s">
        <v>109</v>
      </c>
      <c r="AI48" s="547"/>
      <c r="AJ48" s="63"/>
    </row>
    <row r="49" spans="1:38" ht="6.65" customHeight="1" x14ac:dyDescent="0.35">
      <c r="A49" s="63"/>
      <c r="B49" s="144"/>
      <c r="C49" s="144"/>
      <c r="D49" s="144"/>
      <c r="E49" s="144"/>
      <c r="F49" s="144"/>
      <c r="G49" s="144"/>
      <c r="H49" s="144"/>
      <c r="I49" s="144"/>
      <c r="J49" s="144"/>
      <c r="K49" s="144"/>
      <c r="L49" s="144"/>
      <c r="M49" s="144"/>
      <c r="N49" s="144"/>
      <c r="O49" s="144"/>
      <c r="P49" s="144"/>
      <c r="Q49" s="144"/>
      <c r="R49" s="144"/>
      <c r="S49" s="144"/>
      <c r="T49" s="144"/>
      <c r="U49" s="144"/>
      <c r="V49" s="144"/>
      <c r="W49" s="144"/>
      <c r="X49" s="144"/>
      <c r="Y49" s="144"/>
      <c r="Z49" s="144"/>
      <c r="AA49" s="144"/>
      <c r="AB49" s="144"/>
      <c r="AC49" s="144"/>
      <c r="AD49" s="144"/>
      <c r="AE49" s="144"/>
      <c r="AF49" s="144"/>
      <c r="AG49" s="144"/>
      <c r="AH49" s="144"/>
      <c r="AI49" s="120"/>
      <c r="AJ49" s="63"/>
    </row>
    <row r="50" spans="1:38" ht="17.25" customHeight="1" x14ac:dyDescent="0.35">
      <c r="A50" s="63"/>
      <c r="B50" s="484" t="s">
        <v>191</v>
      </c>
      <c r="C50" s="484"/>
      <c r="D50" s="484"/>
      <c r="E50" s="484"/>
      <c r="F50" s="484"/>
      <c r="G50" s="484"/>
      <c r="H50" s="484"/>
      <c r="I50" s="484"/>
      <c r="J50" s="484"/>
      <c r="K50" s="484"/>
      <c r="L50" s="484"/>
      <c r="M50" s="484"/>
      <c r="N50" s="484"/>
      <c r="O50" s="484"/>
      <c r="P50" s="484"/>
      <c r="Q50" s="484"/>
      <c r="R50" s="484"/>
      <c r="S50" s="484"/>
      <c r="T50" s="484"/>
      <c r="U50" s="484"/>
      <c r="V50" s="484"/>
      <c r="W50" s="484"/>
      <c r="X50" s="484"/>
      <c r="Y50" s="484"/>
      <c r="Z50" s="484"/>
      <c r="AA50" s="484"/>
      <c r="AB50" s="484"/>
      <c r="AC50" s="484"/>
      <c r="AD50" s="102"/>
      <c r="AE50" s="394"/>
      <c r="AF50" s="395"/>
      <c r="AG50" s="395"/>
      <c r="AH50" s="395"/>
      <c r="AI50" s="396"/>
      <c r="AJ50" s="241">
        <f>IF(AE50="",-5,IF(AE50="NON",-5,0))</f>
        <v>-5</v>
      </c>
      <c r="AL50" s="103"/>
    </row>
    <row r="51" spans="1:38" ht="7.25" customHeight="1" x14ac:dyDescent="0.35">
      <c r="A51" s="42"/>
      <c r="B51" s="166"/>
      <c r="C51" s="166"/>
      <c r="D51" s="166"/>
      <c r="E51" s="166"/>
      <c r="F51" s="166"/>
      <c r="G51" s="166"/>
      <c r="H51" s="166"/>
      <c r="I51" s="166"/>
      <c r="J51" s="166"/>
      <c r="K51" s="166"/>
      <c r="L51" s="166"/>
      <c r="M51" s="166"/>
      <c r="N51" s="166"/>
      <c r="O51" s="166"/>
      <c r="P51" s="166"/>
      <c r="Q51" s="166"/>
      <c r="R51" s="166"/>
      <c r="S51" s="166"/>
      <c r="T51" s="166"/>
      <c r="U51" s="166"/>
      <c r="V51" s="166"/>
      <c r="W51" s="166"/>
      <c r="X51" s="166"/>
      <c r="Y51" s="166"/>
      <c r="Z51" s="166"/>
      <c r="AA51" s="166"/>
      <c r="AB51" s="166"/>
      <c r="AC51" s="166"/>
      <c r="AD51" s="166"/>
      <c r="AE51" s="167"/>
      <c r="AF51" s="167"/>
      <c r="AG51" s="167"/>
      <c r="AH51" s="167"/>
      <c r="AI51" s="167"/>
      <c r="AJ51" s="63"/>
    </row>
    <row r="52" spans="1:38" ht="30" customHeight="1" x14ac:dyDescent="0.35">
      <c r="A52" s="42"/>
      <c r="B52" s="543"/>
      <c r="C52" s="543"/>
      <c r="D52" s="543"/>
      <c r="E52" s="543"/>
      <c r="F52" s="543"/>
      <c r="G52" s="543"/>
      <c r="H52" s="543"/>
      <c r="I52" s="543"/>
      <c r="J52" s="543"/>
      <c r="K52" s="543"/>
      <c r="L52" s="543"/>
      <c r="M52" s="543"/>
      <c r="N52" s="543"/>
      <c r="O52" s="543"/>
      <c r="P52" s="543"/>
      <c r="Q52" s="543"/>
      <c r="R52" s="543"/>
      <c r="S52" s="543"/>
      <c r="T52" s="543"/>
      <c r="U52" s="543"/>
      <c r="V52" s="543"/>
      <c r="W52" s="543"/>
      <c r="X52" s="543"/>
      <c r="Y52" s="543"/>
      <c r="Z52" s="543"/>
      <c r="AA52" s="543"/>
      <c r="AB52" s="543"/>
      <c r="AC52" s="543"/>
      <c r="AD52" s="543"/>
      <c r="AE52" s="543"/>
      <c r="AF52" s="543"/>
      <c r="AG52" s="543"/>
      <c r="AH52" s="543"/>
      <c r="AI52" s="543"/>
      <c r="AJ52" s="63"/>
    </row>
    <row r="53" spans="1:38" ht="23.4" customHeight="1" x14ac:dyDescent="0.35">
      <c r="A53" s="42"/>
      <c r="B53" s="167"/>
      <c r="C53" s="167"/>
      <c r="D53" s="167"/>
      <c r="E53" s="167"/>
      <c r="F53" s="167"/>
      <c r="G53" s="167"/>
      <c r="H53" s="167"/>
      <c r="I53" s="167"/>
      <c r="J53" s="167"/>
      <c r="K53" s="167"/>
      <c r="L53" s="167"/>
      <c r="M53" s="167"/>
      <c r="N53" s="167"/>
      <c r="O53" s="167"/>
      <c r="P53" s="167"/>
      <c r="Q53" s="167"/>
      <c r="R53" s="167"/>
      <c r="S53" s="167"/>
      <c r="T53" s="167"/>
      <c r="U53" s="167"/>
      <c r="V53" s="167"/>
      <c r="W53" s="167"/>
      <c r="X53" s="167"/>
      <c r="Y53" s="167"/>
      <c r="Z53" s="167"/>
      <c r="AA53" s="167"/>
      <c r="AB53" s="167"/>
      <c r="AC53" s="167"/>
      <c r="AD53" s="167"/>
      <c r="AE53" s="167"/>
      <c r="AF53" s="167"/>
      <c r="AG53" s="167"/>
      <c r="AH53" s="167"/>
      <c r="AI53" s="167"/>
      <c r="AJ53" s="241">
        <f>SUM(AJ13:AJ52)</f>
        <v>-100</v>
      </c>
    </row>
    <row r="54" spans="1:38" x14ac:dyDescent="0.35">
      <c r="B54" s="106"/>
      <c r="C54" s="106"/>
      <c r="D54" s="106"/>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106"/>
      <c r="AC54" s="106"/>
      <c r="AD54" s="106"/>
      <c r="AE54" s="106"/>
      <c r="AF54" s="106"/>
      <c r="AG54" s="106"/>
      <c r="AH54" s="106"/>
      <c r="AI54" s="106"/>
    </row>
    <row r="55" spans="1:38" x14ac:dyDescent="0.35">
      <c r="B55" s="106"/>
      <c r="C55" s="106"/>
      <c r="D55" s="106"/>
      <c r="E55" s="106"/>
      <c r="F55" s="106"/>
      <c r="G55" s="106"/>
      <c r="H55" s="106"/>
      <c r="I55" s="106"/>
      <c r="J55" s="106"/>
      <c r="K55" s="106"/>
      <c r="L55" s="106"/>
      <c r="M55" s="106"/>
      <c r="N55" s="106"/>
      <c r="O55" s="106"/>
      <c r="P55" s="106"/>
      <c r="Q55" s="106"/>
      <c r="R55" s="106"/>
      <c r="S55" s="106"/>
      <c r="T55" s="106"/>
      <c r="U55" s="106"/>
      <c r="V55" s="106"/>
      <c r="W55" s="106"/>
      <c r="X55" s="106"/>
      <c r="Y55" s="106"/>
      <c r="Z55" s="106"/>
      <c r="AA55" s="106"/>
      <c r="AB55" s="106"/>
      <c r="AC55" s="106"/>
      <c r="AD55" s="106"/>
      <c r="AE55" s="106"/>
      <c r="AF55" s="106"/>
      <c r="AG55" s="106"/>
      <c r="AH55" s="106"/>
      <c r="AI55" s="106"/>
    </row>
    <row r="56" spans="1:38" x14ac:dyDescent="0.35">
      <c r="B56" s="106"/>
      <c r="C56" s="106"/>
      <c r="D56" s="106"/>
      <c r="E56" s="106"/>
      <c r="F56" s="106"/>
      <c r="G56" s="106"/>
      <c r="H56" s="106"/>
      <c r="I56" s="106"/>
      <c r="J56" s="106"/>
      <c r="K56" s="106"/>
      <c r="L56" s="106"/>
      <c r="M56" s="106"/>
      <c r="N56" s="106"/>
      <c r="O56" s="106"/>
      <c r="P56" s="106"/>
      <c r="Q56" s="106"/>
      <c r="R56" s="106"/>
      <c r="S56" s="106"/>
      <c r="T56" s="106"/>
      <c r="U56" s="106"/>
      <c r="V56" s="106"/>
      <c r="W56" s="106"/>
      <c r="X56" s="106"/>
      <c r="Y56" s="106"/>
      <c r="Z56" s="106"/>
      <c r="AA56" s="106"/>
      <c r="AB56" s="106"/>
      <c r="AC56" s="106"/>
      <c r="AD56" s="106"/>
      <c r="AE56" s="106"/>
      <c r="AF56" s="106"/>
      <c r="AG56" s="106"/>
      <c r="AH56" s="106"/>
      <c r="AI56" s="106"/>
    </row>
    <row r="57" spans="1:38" ht="30" customHeight="1" x14ac:dyDescent="0.35">
      <c r="B57" s="106"/>
      <c r="C57" s="106"/>
      <c r="D57" s="106"/>
      <c r="E57" s="106"/>
      <c r="F57" s="106"/>
      <c r="G57" s="106"/>
      <c r="H57" s="106"/>
      <c r="I57" s="106"/>
      <c r="J57" s="106"/>
      <c r="K57" s="106"/>
      <c r="L57" s="106"/>
      <c r="M57" s="106"/>
      <c r="N57" s="106"/>
      <c r="O57" s="106"/>
      <c r="P57" s="106"/>
      <c r="Q57" s="106"/>
      <c r="R57" s="106"/>
      <c r="S57" s="106"/>
      <c r="T57" s="106"/>
      <c r="U57" s="106"/>
      <c r="V57" s="106"/>
      <c r="W57" s="106"/>
      <c r="X57" s="106"/>
      <c r="Y57" s="106"/>
      <c r="Z57" s="106"/>
      <c r="AA57" s="106"/>
      <c r="AB57" s="106"/>
      <c r="AC57" s="106"/>
      <c r="AD57" s="106"/>
      <c r="AE57" s="106"/>
      <c r="AF57" s="106"/>
      <c r="AG57" s="106"/>
      <c r="AH57" s="106"/>
      <c r="AI57" s="106"/>
    </row>
    <row r="58" spans="1:38" x14ac:dyDescent="0.35">
      <c r="B58" s="106"/>
      <c r="C58" s="106"/>
      <c r="D58" s="106"/>
      <c r="E58" s="106"/>
      <c r="F58" s="106"/>
      <c r="G58" s="106"/>
      <c r="H58" s="106"/>
      <c r="I58" s="106"/>
      <c r="J58" s="106"/>
      <c r="K58" s="106"/>
      <c r="L58" s="106"/>
      <c r="M58" s="106"/>
      <c r="N58" s="106"/>
      <c r="O58" s="106"/>
      <c r="P58" s="106"/>
      <c r="Q58" s="106"/>
      <c r="R58" s="106"/>
      <c r="S58" s="106"/>
      <c r="T58" s="106"/>
      <c r="U58" s="106"/>
      <c r="V58" s="106"/>
      <c r="W58" s="106"/>
      <c r="X58" s="106"/>
      <c r="Y58" s="106"/>
      <c r="Z58" s="106"/>
      <c r="AA58" s="106"/>
      <c r="AB58" s="106"/>
      <c r="AC58" s="106"/>
      <c r="AD58" s="106"/>
      <c r="AE58" s="106"/>
      <c r="AF58" s="106"/>
      <c r="AG58" s="106"/>
      <c r="AH58" s="106"/>
      <c r="AI58" s="106"/>
    </row>
  </sheetData>
  <sheetProtection algorithmName="SHA-512" hashValue="NwIc1tX4xxRVVFgnK9UK1MQF318/MX9Q+2VNCDfOkpqm038pHtSBn+jHs/n9Q25AjsmB790ai7xIEWzjIzYMxQ==" saltValue="HZrMhq4KPhUHm5R7yc9aUQ==" spinCount="100000" sheet="1" selectLockedCells="1"/>
  <mergeCells count="44">
    <mergeCell ref="B36:AC36"/>
    <mergeCell ref="B46:AI46"/>
    <mergeCell ref="B48:AC48"/>
    <mergeCell ref="AE48:AF48"/>
    <mergeCell ref="AH48:AI48"/>
    <mergeCell ref="B44:AB44"/>
    <mergeCell ref="AE44:AF44"/>
    <mergeCell ref="AH44:AI44"/>
    <mergeCell ref="B40:AD40"/>
    <mergeCell ref="AE36:AI36"/>
    <mergeCell ref="B9:AI9"/>
    <mergeCell ref="B22:AI22"/>
    <mergeCell ref="B24:AI24"/>
    <mergeCell ref="B11:AC11"/>
    <mergeCell ref="AE11:AF11"/>
    <mergeCell ref="AH11:AI11"/>
    <mergeCell ref="B17:AI17"/>
    <mergeCell ref="B18:AI18"/>
    <mergeCell ref="B20:AC20"/>
    <mergeCell ref="B13:AD13"/>
    <mergeCell ref="B14:G14"/>
    <mergeCell ref="B15:AI15"/>
    <mergeCell ref="AE13:AI13"/>
    <mergeCell ref="AE20:AI20"/>
    <mergeCell ref="B34:AC34"/>
    <mergeCell ref="B21:R21"/>
    <mergeCell ref="B32:AC32"/>
    <mergeCell ref="B26:AC26"/>
    <mergeCell ref="AE26:AF26"/>
    <mergeCell ref="B30:AC30"/>
    <mergeCell ref="B28:AC28"/>
    <mergeCell ref="AE28:AI28"/>
    <mergeCell ref="AE30:AI30"/>
    <mergeCell ref="AE32:AI32"/>
    <mergeCell ref="AH26:AI26"/>
    <mergeCell ref="AE34:AI34"/>
    <mergeCell ref="B52:AI52"/>
    <mergeCell ref="B38:AC38"/>
    <mergeCell ref="B42:AC42"/>
    <mergeCell ref="B50:AC50"/>
    <mergeCell ref="AE50:AI50"/>
    <mergeCell ref="AE38:AI38"/>
    <mergeCell ref="AE40:AI40"/>
    <mergeCell ref="AE42:AI42"/>
  </mergeCells>
  <conditionalFormatting sqref="B14:G14">
    <cfRule type="expression" dxfId="41" priority="20">
      <formula>AE13="NO"</formula>
    </cfRule>
    <cfRule type="expression" dxfId="40" priority="21">
      <formula>AE13=""</formula>
    </cfRule>
    <cfRule type="expression" dxfId="39" priority="23">
      <formula>AE13=""</formula>
    </cfRule>
    <cfRule type="expression" dxfId="38" priority="32">
      <formula>AE13="YES"</formula>
    </cfRule>
  </conditionalFormatting>
  <conditionalFormatting sqref="B21:G21">
    <cfRule type="expression" dxfId="37" priority="30">
      <formula>AE20="NO"</formula>
    </cfRule>
  </conditionalFormatting>
  <conditionalFormatting sqref="B50:G50">
    <cfRule type="expression" dxfId="36" priority="27">
      <formula>AE50="YES"</formula>
    </cfRule>
  </conditionalFormatting>
  <conditionalFormatting sqref="I21:R21">
    <cfRule type="expression" dxfId="35" priority="84">
      <formula>AK20="NO"</formula>
    </cfRule>
  </conditionalFormatting>
  <conditionalFormatting sqref="H21">
    <cfRule type="expression" dxfId="34" priority="85">
      <formula>#REF!="NO"</formula>
    </cfRule>
  </conditionalFormatting>
  <conditionalFormatting sqref="I50:AC50">
    <cfRule type="expression" dxfId="33" priority="90">
      <formula>AK50="YES"</formula>
    </cfRule>
  </conditionalFormatting>
  <conditionalFormatting sqref="H50">
    <cfRule type="expression" dxfId="32" priority="91">
      <formula>#REF!="YES"</formula>
    </cfRule>
  </conditionalFormatting>
  <conditionalFormatting sqref="B22:AI22">
    <cfRule type="expression" dxfId="31" priority="17">
      <formula>AE20=""</formula>
    </cfRule>
    <cfRule type="expression" dxfId="30" priority="26">
      <formula>AE20="YES"</formula>
    </cfRule>
  </conditionalFormatting>
  <conditionalFormatting sqref="B15:AI15">
    <cfRule type="expression" dxfId="29" priority="22">
      <formula>AE13=""</formula>
    </cfRule>
    <cfRule type="expression" dxfId="28" priority="25">
      <formula>AE13="NO"</formula>
    </cfRule>
  </conditionalFormatting>
  <conditionalFormatting sqref="B52:AI52">
    <cfRule type="expression" dxfId="27" priority="1">
      <formula>AE50=""</formula>
    </cfRule>
    <cfRule type="expression" dxfId="26" priority="24">
      <formula>AE50="NO"</formula>
    </cfRule>
  </conditionalFormatting>
  <conditionalFormatting sqref="B21:R21">
    <cfRule type="expression" dxfId="25" priority="18">
      <formula>AE20="YES"</formula>
    </cfRule>
    <cfRule type="expression" dxfId="24" priority="19">
      <formula>AE20=""</formula>
    </cfRule>
  </conditionalFormatting>
  <conditionalFormatting sqref="B30:AC30">
    <cfRule type="expression" dxfId="23" priority="14">
      <formula>AE28="NO"</formula>
    </cfRule>
    <cfRule type="expression" dxfId="22" priority="15">
      <formula>AE28="YES"</formula>
    </cfRule>
    <cfRule type="expression" dxfId="21" priority="16">
      <formula>AE28=""</formula>
    </cfRule>
  </conditionalFormatting>
  <conditionalFormatting sqref="AE30:AI30">
    <cfRule type="expression" dxfId="20" priority="12">
      <formula>AE28="YES"</formula>
    </cfRule>
    <cfRule type="expression" dxfId="19" priority="13">
      <formula>AE28=""</formula>
    </cfRule>
  </conditionalFormatting>
  <conditionalFormatting sqref="B34:AC34">
    <cfRule type="expression" dxfId="18" priority="7">
      <formula>AE32="NO"</formula>
    </cfRule>
    <cfRule type="expression" dxfId="17" priority="9">
      <formula>AE32="YES"</formula>
    </cfRule>
    <cfRule type="expression" dxfId="16" priority="11">
      <formula>AE32=""</formula>
    </cfRule>
  </conditionalFormatting>
  <conditionalFormatting sqref="AE34:AI34">
    <cfRule type="expression" dxfId="15" priority="8">
      <formula>AE32="YES"</formula>
    </cfRule>
    <cfRule type="expression" dxfId="14" priority="10">
      <formula>AE32=""</formula>
    </cfRule>
  </conditionalFormatting>
  <conditionalFormatting sqref="B38:AC38">
    <cfRule type="expression" dxfId="13" priority="2">
      <formula>AE36="NO"</formula>
    </cfRule>
    <cfRule type="expression" dxfId="12" priority="4">
      <formula>AE36="YES"</formula>
    </cfRule>
    <cfRule type="expression" dxfId="11" priority="6">
      <formula>AE36=""</formula>
    </cfRule>
  </conditionalFormatting>
  <conditionalFormatting sqref="AE38:AI38">
    <cfRule type="expression" dxfId="10" priority="3">
      <formula>AE36="YES"</formula>
    </cfRule>
    <cfRule type="expression" dxfId="9" priority="5">
      <formula>AE36=""</formula>
    </cfRule>
  </conditionalFormatting>
  <dataValidations count="2">
    <dataValidation type="list" allowBlank="1" showInputMessage="1" showErrorMessage="1" sqref="AE14:AI14 AE37:AI37 AE43:AI43 AE21:AI21 AE29:AI29 AE33:AI33 AE41:AI41 AE51:AI51" xr:uid="{00000000-0002-0000-0600-000000000000}">
      <formula1>"0,1"</formula1>
    </dataValidation>
    <dataValidation type="whole" allowBlank="1" showInputMessage="1" showErrorMessage="1" sqref="AE44:AF44" xr:uid="{00000000-0002-0000-0600-000001000000}">
      <formula1>0</formula1>
      <formula2>365</formula2>
    </dataValidation>
  </dataValidations>
  <printOptions horizontalCentered="1"/>
  <pageMargins left="0.23622047244094491" right="0.23622047244094491" top="0.39370078740157483" bottom="0.35433070866141736" header="0.11811023622047245" footer="0.31496062992125984"/>
  <pageSetup paperSize="9" fitToHeight="0" orientation="portrait" r:id="rId1"/>
  <headerFooter>
    <oddHeader>&amp;LP6/FDP/01&amp;RP6/01/02/02/IF-03-F</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2000000}">
          <x14:formula1>
            <xm:f>List!$R$2:$R$3</xm:f>
          </x14:formula1>
          <xm:sqref>AE13:AI13 AE20:AI20 AE28:AI28 AE30:AI30 AE32:AI32 AE34:AI34 AE36:AI36 AE38:AI38 AE40:AI40 AE42:AI42 AE50:AI50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4">
    <pageSetUpPr fitToPage="1"/>
  </sheetPr>
  <dimension ref="A1:P48"/>
  <sheetViews>
    <sheetView showGridLines="0" showRowColHeaders="0" zoomScaleNormal="100" workbookViewId="0">
      <selection activeCell="N24" sqref="N24:AI24"/>
    </sheetView>
  </sheetViews>
  <sheetFormatPr baseColWidth="10" defaultRowHeight="14.5" x14ac:dyDescent="0.35"/>
  <cols>
    <col min="1" max="1" width="1.6328125" style="269" customWidth="1"/>
    <col min="2" max="2" width="11.453125" style="269"/>
    <col min="3" max="3" width="5.36328125" style="269" customWidth="1"/>
    <col min="4" max="7" width="11.453125" style="269"/>
    <col min="8" max="8" width="14.36328125" style="269" customWidth="1"/>
    <col min="9" max="10" width="11.453125" style="269"/>
    <col min="11" max="11" width="7.6328125" style="269" customWidth="1"/>
    <col min="12" max="12" width="1.6328125" style="269" customWidth="1"/>
  </cols>
  <sheetData>
    <row r="1" spans="1:12" x14ac:dyDescent="0.35">
      <c r="A1" s="253"/>
      <c r="B1" s="253"/>
      <c r="C1" s="253"/>
      <c r="D1" s="253"/>
      <c r="E1" s="253"/>
      <c r="F1" s="253"/>
      <c r="G1" s="253"/>
      <c r="H1" s="253"/>
      <c r="I1" s="253"/>
      <c r="J1" s="253"/>
      <c r="K1" s="253"/>
      <c r="L1" s="253"/>
    </row>
    <row r="2" spans="1:12" x14ac:dyDescent="0.35">
      <c r="A2" s="253"/>
      <c r="B2" s="306" t="s">
        <v>0</v>
      </c>
      <c r="C2" s="253"/>
      <c r="D2" s="253"/>
      <c r="E2" s="253"/>
      <c r="F2" s="253"/>
      <c r="G2" s="253"/>
      <c r="H2" s="253"/>
      <c r="I2" s="253"/>
      <c r="J2" s="253"/>
      <c r="K2" s="253"/>
      <c r="L2" s="253"/>
    </row>
    <row r="3" spans="1:12" x14ac:dyDescent="0.35">
      <c r="A3" s="253"/>
      <c r="B3" s="253"/>
      <c r="C3" s="253"/>
      <c r="D3" s="253"/>
      <c r="E3" s="253"/>
      <c r="F3" s="253"/>
      <c r="G3" s="253"/>
      <c r="H3" s="253"/>
      <c r="I3" s="253"/>
      <c r="J3" s="253"/>
      <c r="K3" s="253"/>
      <c r="L3" s="253"/>
    </row>
    <row r="4" spans="1:12" s="15" customFormat="1" x14ac:dyDescent="0.35">
      <c r="A4" s="253"/>
      <c r="B4" s="253"/>
      <c r="C4" s="253"/>
      <c r="D4" s="253"/>
      <c r="E4" s="253"/>
      <c r="F4" s="253"/>
      <c r="G4" s="253"/>
      <c r="H4" s="253"/>
      <c r="I4" s="253"/>
      <c r="J4" s="253"/>
      <c r="K4" s="253"/>
      <c r="L4" s="253"/>
    </row>
    <row r="5" spans="1:12" ht="21" x14ac:dyDescent="0.35">
      <c r="A5" s="253"/>
      <c r="B5" s="253"/>
      <c r="C5" s="566" t="s">
        <v>1069</v>
      </c>
      <c r="D5" s="567"/>
      <c r="E5" s="567"/>
      <c r="F5" s="567"/>
      <c r="G5" s="567"/>
      <c r="H5" s="567"/>
      <c r="I5" s="567"/>
      <c r="J5" s="568"/>
      <c r="K5" s="254"/>
      <c r="L5" s="253"/>
    </row>
    <row r="6" spans="1:12" ht="21" x14ac:dyDescent="0.35">
      <c r="A6" s="253"/>
      <c r="B6" s="253"/>
      <c r="C6" s="569" t="s">
        <v>1052</v>
      </c>
      <c r="D6" s="570"/>
      <c r="E6" s="570"/>
      <c r="F6" s="570"/>
      <c r="G6" s="570"/>
      <c r="H6" s="570"/>
      <c r="I6" s="570"/>
      <c r="J6" s="571"/>
      <c r="K6" s="254"/>
      <c r="L6" s="253"/>
    </row>
    <row r="7" spans="1:12" ht="21" x14ac:dyDescent="0.35">
      <c r="A7" s="255"/>
      <c r="B7" s="253"/>
      <c r="C7" s="253"/>
      <c r="D7" s="253"/>
      <c r="E7" s="253"/>
      <c r="F7" s="253"/>
      <c r="G7" s="253"/>
      <c r="H7" s="253"/>
      <c r="I7" s="253"/>
      <c r="J7" s="253"/>
      <c r="K7" s="253"/>
      <c r="L7" s="253"/>
    </row>
    <row r="8" spans="1:12" ht="15" x14ac:dyDescent="0.35">
      <c r="A8" s="253"/>
      <c r="B8" s="253" t="s">
        <v>950</v>
      </c>
      <c r="C8" s="253"/>
      <c r="D8" s="563"/>
      <c r="E8" s="564"/>
      <c r="F8" s="564"/>
      <c r="G8" s="565"/>
      <c r="H8" s="253" t="s">
        <v>1002</v>
      </c>
      <c r="I8" s="253"/>
      <c r="J8" s="253"/>
      <c r="K8" s="253"/>
      <c r="L8" s="253"/>
    </row>
    <row r="9" spans="1:12" ht="7.5" customHeight="1" x14ac:dyDescent="0.35">
      <c r="A9" s="256"/>
      <c r="B9" s="257"/>
      <c r="C9" s="257"/>
      <c r="D9" s="257"/>
      <c r="E9" s="257"/>
      <c r="F9" s="253"/>
      <c r="G9" s="253"/>
      <c r="H9" s="253"/>
      <c r="I9" s="253"/>
      <c r="J9" s="253"/>
      <c r="K9" s="253"/>
      <c r="L9" s="253"/>
    </row>
    <row r="10" spans="1:12" ht="15" x14ac:dyDescent="0.35">
      <c r="A10" s="256"/>
      <c r="B10" s="253" t="s">
        <v>1003</v>
      </c>
      <c r="C10" s="253"/>
      <c r="D10" s="563"/>
      <c r="E10" s="564"/>
      <c r="F10" s="565"/>
      <c r="G10" s="253" t="s">
        <v>1004</v>
      </c>
      <c r="H10" s="257"/>
      <c r="I10" s="563"/>
      <c r="J10" s="564"/>
      <c r="K10" s="565"/>
      <c r="L10" s="253" t="s">
        <v>1002</v>
      </c>
    </row>
    <row r="11" spans="1:12" ht="15" x14ac:dyDescent="0.35">
      <c r="A11" s="256"/>
      <c r="B11" s="253"/>
      <c r="C11" s="257"/>
      <c r="D11" s="257"/>
      <c r="E11" s="257"/>
      <c r="F11" s="256"/>
      <c r="G11" s="253"/>
      <c r="H11" s="257"/>
      <c r="I11" s="257"/>
      <c r="J11" s="257"/>
      <c r="K11" s="257"/>
      <c r="L11" s="257"/>
    </row>
    <row r="12" spans="1:12" ht="15" x14ac:dyDescent="0.35">
      <c r="A12" s="256"/>
      <c r="B12" s="253" t="s">
        <v>1005</v>
      </c>
      <c r="C12" s="253"/>
      <c r="D12" s="253"/>
      <c r="E12" s="253"/>
      <c r="F12" s="253"/>
      <c r="G12" s="253"/>
      <c r="H12" s="253"/>
      <c r="I12" s="253"/>
      <c r="J12" s="253"/>
      <c r="K12" s="253"/>
      <c r="L12" s="253"/>
    </row>
    <row r="13" spans="1:12" ht="7.5" customHeight="1" x14ac:dyDescent="0.35">
      <c r="A13" s="258"/>
      <c r="B13" s="259"/>
      <c r="C13" s="253"/>
      <c r="D13" s="253"/>
      <c r="E13" s="253"/>
      <c r="F13" s="253"/>
      <c r="G13" s="253"/>
      <c r="H13" s="253"/>
      <c r="I13" s="253"/>
      <c r="J13" s="253"/>
      <c r="K13" s="253"/>
      <c r="L13" s="253"/>
    </row>
    <row r="14" spans="1:12" x14ac:dyDescent="0.35">
      <c r="A14" s="258"/>
      <c r="B14" s="259"/>
      <c r="C14" s="253" t="s">
        <v>1006</v>
      </c>
      <c r="D14" s="253"/>
      <c r="E14" s="253"/>
      <c r="F14" s="253"/>
      <c r="G14" s="253"/>
      <c r="H14" s="253"/>
      <c r="I14" s="253"/>
      <c r="J14" s="253"/>
      <c r="K14" s="253"/>
      <c r="L14" s="253"/>
    </row>
    <row r="15" spans="1:12" s="15" customFormat="1" ht="7.5" customHeight="1" x14ac:dyDescent="0.35">
      <c r="A15" s="258"/>
      <c r="B15" s="259"/>
      <c r="C15" s="259"/>
      <c r="D15" s="253"/>
      <c r="E15" s="253"/>
      <c r="F15" s="253"/>
      <c r="G15" s="253"/>
      <c r="H15" s="253"/>
      <c r="I15" s="253"/>
      <c r="J15" s="253"/>
      <c r="K15" s="253"/>
      <c r="L15" s="253"/>
    </row>
    <row r="16" spans="1:12" ht="29.25" customHeight="1" x14ac:dyDescent="0.35">
      <c r="A16" s="260"/>
      <c r="B16" s="260"/>
      <c r="C16" s="554" t="s">
        <v>1007</v>
      </c>
      <c r="D16" s="554"/>
      <c r="E16" s="554"/>
      <c r="F16" s="554"/>
      <c r="G16" s="554"/>
      <c r="H16" s="554"/>
      <c r="I16" s="554"/>
      <c r="J16" s="554"/>
      <c r="K16" s="554"/>
      <c r="L16" s="260"/>
    </row>
    <row r="17" spans="1:16" ht="7.5" customHeight="1" x14ac:dyDescent="0.35">
      <c r="A17" s="260"/>
      <c r="B17" s="260"/>
      <c r="C17" s="260"/>
      <c r="D17" s="260"/>
      <c r="E17" s="260"/>
      <c r="F17" s="260"/>
      <c r="G17" s="260"/>
      <c r="H17" s="260"/>
      <c r="I17" s="260"/>
      <c r="J17" s="260"/>
      <c r="K17" s="260"/>
      <c r="L17" s="260"/>
    </row>
    <row r="18" spans="1:16" ht="28.5" customHeight="1" x14ac:dyDescent="0.35">
      <c r="A18" s="261"/>
      <c r="B18" s="261"/>
      <c r="C18" s="554" t="s">
        <v>1008</v>
      </c>
      <c r="D18" s="554"/>
      <c r="E18" s="554"/>
      <c r="F18" s="554"/>
      <c r="G18" s="554"/>
      <c r="H18" s="554"/>
      <c r="I18" s="554"/>
      <c r="J18" s="554"/>
      <c r="K18" s="554"/>
      <c r="L18" s="261"/>
    </row>
    <row r="19" spans="1:16" ht="7.5" customHeight="1" x14ac:dyDescent="0.35">
      <c r="A19" s="261"/>
      <c r="B19" s="253"/>
      <c r="C19" s="253"/>
      <c r="D19" s="253"/>
      <c r="E19" s="253"/>
      <c r="F19" s="253"/>
      <c r="G19" s="253"/>
      <c r="H19" s="253"/>
      <c r="I19" s="253"/>
      <c r="J19" s="253"/>
      <c r="K19" s="253"/>
      <c r="L19" s="253"/>
    </row>
    <row r="20" spans="1:16" ht="29.25" customHeight="1" x14ac:dyDescent="0.35">
      <c r="A20" s="260"/>
      <c r="B20" s="260"/>
      <c r="C20" s="572" t="s">
        <v>1009</v>
      </c>
      <c r="D20" s="572"/>
      <c r="E20" s="572"/>
      <c r="F20" s="572"/>
      <c r="G20" s="572"/>
      <c r="H20" s="572"/>
      <c r="I20" s="572"/>
      <c r="J20" s="572"/>
      <c r="K20" s="572"/>
      <c r="L20" s="260"/>
      <c r="M20" s="15"/>
      <c r="N20" s="15"/>
      <c r="O20" s="15"/>
      <c r="P20" s="15"/>
    </row>
    <row r="21" spans="1:16" ht="7.5" customHeight="1" x14ac:dyDescent="0.35">
      <c r="A21" s="260"/>
      <c r="B21" s="260"/>
      <c r="C21" s="260"/>
      <c r="D21" s="260"/>
      <c r="E21" s="260"/>
      <c r="F21" s="260"/>
      <c r="G21" s="260"/>
      <c r="H21" s="260"/>
      <c r="I21" s="260"/>
      <c r="J21" s="260"/>
      <c r="K21" s="260"/>
      <c r="L21" s="260"/>
      <c r="M21" s="15"/>
      <c r="N21" s="15"/>
      <c r="O21" s="15"/>
      <c r="P21" s="15"/>
    </row>
    <row r="22" spans="1:16" ht="29.25" customHeight="1" x14ac:dyDescent="0.35">
      <c r="A22" s="260"/>
      <c r="B22" s="260"/>
      <c r="C22" s="554" t="s">
        <v>1010</v>
      </c>
      <c r="D22" s="554"/>
      <c r="E22" s="554"/>
      <c r="F22" s="554"/>
      <c r="G22" s="554"/>
      <c r="H22" s="554"/>
      <c r="I22" s="554"/>
      <c r="J22" s="554"/>
      <c r="K22" s="554"/>
      <c r="L22" s="260"/>
      <c r="M22" s="15"/>
      <c r="N22" s="15"/>
      <c r="O22" s="15"/>
      <c r="P22" s="15"/>
    </row>
    <row r="23" spans="1:16" ht="7.5" customHeight="1" x14ac:dyDescent="0.35">
      <c r="A23" s="260"/>
      <c r="B23" s="253"/>
      <c r="C23" s="253"/>
      <c r="D23" s="253"/>
      <c r="E23" s="253"/>
      <c r="F23" s="253"/>
      <c r="G23" s="253"/>
      <c r="H23" s="253"/>
      <c r="I23" s="253"/>
      <c r="J23" s="253"/>
      <c r="K23" s="253"/>
      <c r="L23" s="253"/>
      <c r="M23" s="15"/>
      <c r="N23" s="15"/>
      <c r="O23" s="15"/>
      <c r="P23" s="15"/>
    </row>
    <row r="24" spans="1:16" ht="29.25" customHeight="1" x14ac:dyDescent="0.35">
      <c r="A24" s="260"/>
      <c r="B24" s="260"/>
      <c r="C24" s="554" t="s">
        <v>1011</v>
      </c>
      <c r="D24" s="554"/>
      <c r="E24" s="554"/>
      <c r="F24" s="554"/>
      <c r="G24" s="554"/>
      <c r="H24" s="554"/>
      <c r="I24" s="554"/>
      <c r="J24" s="554"/>
      <c r="K24" s="554"/>
      <c r="L24" s="260"/>
    </row>
    <row r="25" spans="1:16" ht="7.5" customHeight="1" x14ac:dyDescent="0.35">
      <c r="A25" s="260"/>
      <c r="B25" s="253"/>
      <c r="C25" s="253"/>
      <c r="D25" s="253"/>
      <c r="E25" s="253"/>
      <c r="F25" s="253"/>
      <c r="G25" s="253"/>
      <c r="H25" s="253"/>
      <c r="I25" s="253"/>
      <c r="J25" s="253"/>
      <c r="K25" s="253"/>
      <c r="L25" s="253"/>
    </row>
    <row r="26" spans="1:16" ht="29.25" customHeight="1" x14ac:dyDescent="0.35">
      <c r="A26" s="262"/>
      <c r="B26" s="253"/>
      <c r="C26" s="262"/>
      <c r="D26" s="555" t="s">
        <v>1012</v>
      </c>
      <c r="E26" s="555"/>
      <c r="F26" s="555"/>
      <c r="G26" s="555"/>
      <c r="H26" s="555"/>
      <c r="I26" s="555"/>
      <c r="J26" s="555"/>
      <c r="K26" s="555"/>
      <c r="L26" s="262"/>
      <c r="M26" s="15"/>
    </row>
    <row r="27" spans="1:16" ht="7.5" customHeight="1" x14ac:dyDescent="0.35">
      <c r="A27" s="262"/>
      <c r="B27" s="253"/>
      <c r="C27" s="253"/>
      <c r="D27" s="253"/>
      <c r="E27" s="253"/>
      <c r="F27" s="253"/>
      <c r="G27" s="253"/>
      <c r="H27" s="253"/>
      <c r="I27" s="253"/>
      <c r="J27" s="253"/>
      <c r="K27" s="253"/>
      <c r="L27" s="253"/>
      <c r="M27" s="15"/>
    </row>
    <row r="28" spans="1:16" ht="15" customHeight="1" x14ac:dyDescent="0.35">
      <c r="A28" s="263"/>
      <c r="B28" s="253"/>
      <c r="C28" s="262"/>
      <c r="D28" s="555" t="s">
        <v>1013</v>
      </c>
      <c r="E28" s="555"/>
      <c r="F28" s="555"/>
      <c r="G28" s="555"/>
      <c r="H28" s="555"/>
      <c r="I28" s="555"/>
      <c r="J28" s="555"/>
      <c r="K28" s="555"/>
      <c r="L28" s="262"/>
      <c r="M28" s="15"/>
    </row>
    <row r="29" spans="1:16" ht="7.5" customHeight="1" x14ac:dyDescent="0.35">
      <c r="A29" s="264"/>
      <c r="B29" s="253"/>
      <c r="C29" s="253"/>
      <c r="D29" s="253"/>
      <c r="E29" s="253"/>
      <c r="F29" s="253"/>
      <c r="G29" s="253"/>
      <c r="H29" s="253"/>
      <c r="I29" s="253"/>
      <c r="J29" s="253"/>
      <c r="K29" s="253"/>
      <c r="L29" s="253"/>
      <c r="M29" s="15"/>
    </row>
    <row r="30" spans="1:16" ht="15" x14ac:dyDescent="0.35">
      <c r="A30" s="265"/>
      <c r="B30" s="265"/>
      <c r="C30" s="265"/>
      <c r="D30" s="253" t="s">
        <v>1014</v>
      </c>
      <c r="E30" s="265"/>
      <c r="F30" s="265"/>
      <c r="G30" s="265"/>
      <c r="H30" s="265"/>
      <c r="I30" s="265"/>
      <c r="J30" s="265"/>
      <c r="K30" s="265"/>
      <c r="L30" s="265"/>
    </row>
    <row r="31" spans="1:16" ht="29.25" customHeight="1" x14ac:dyDescent="0.35">
      <c r="A31" s="264"/>
      <c r="B31" s="253"/>
      <c r="C31" s="253"/>
      <c r="D31" s="554" t="s">
        <v>1015</v>
      </c>
      <c r="E31" s="554"/>
      <c r="F31" s="554"/>
      <c r="G31" s="554"/>
      <c r="H31" s="554"/>
      <c r="I31" s="554"/>
      <c r="J31" s="554"/>
      <c r="K31" s="554"/>
      <c r="L31" s="262"/>
      <c r="M31" s="252"/>
    </row>
    <row r="32" spans="1:16" ht="7.5" customHeight="1" x14ac:dyDescent="0.35">
      <c r="A32" s="263"/>
      <c r="B32" s="253"/>
      <c r="C32" s="262"/>
      <c r="D32" s="262"/>
      <c r="E32" s="262"/>
      <c r="F32" s="262"/>
      <c r="G32" s="262"/>
      <c r="H32" s="262"/>
      <c r="I32" s="262"/>
      <c r="J32" s="262"/>
      <c r="K32" s="262"/>
      <c r="L32" s="262"/>
      <c r="M32" s="252"/>
    </row>
    <row r="33" spans="1:13" ht="15" customHeight="1" x14ac:dyDescent="0.35">
      <c r="A33" s="263"/>
      <c r="B33" s="253"/>
      <c r="C33" s="253"/>
      <c r="D33" s="555" t="s">
        <v>1016</v>
      </c>
      <c r="E33" s="555"/>
      <c r="F33" s="555"/>
      <c r="G33" s="555"/>
      <c r="H33" s="555"/>
      <c r="I33" s="555"/>
      <c r="J33" s="555"/>
      <c r="K33" s="555"/>
      <c r="L33" s="262"/>
      <c r="M33" s="252"/>
    </row>
    <row r="34" spans="1:13" ht="7.5" customHeight="1" x14ac:dyDescent="0.35">
      <c r="A34" s="262"/>
      <c r="B34" s="253"/>
      <c r="C34" s="262"/>
      <c r="D34" s="262"/>
      <c r="E34" s="262"/>
      <c r="F34" s="262"/>
      <c r="G34" s="262"/>
      <c r="H34" s="262"/>
      <c r="I34" s="262"/>
      <c r="J34" s="262"/>
      <c r="K34" s="262"/>
      <c r="L34" s="262"/>
      <c r="M34" s="252"/>
    </row>
    <row r="35" spans="1:13" ht="29.25" customHeight="1" x14ac:dyDescent="0.35">
      <c r="A35" s="262"/>
      <c r="B35" s="253"/>
      <c r="C35" s="262"/>
      <c r="D35" s="555" t="s">
        <v>1017</v>
      </c>
      <c r="E35" s="555"/>
      <c r="F35" s="555"/>
      <c r="G35" s="555"/>
      <c r="H35" s="555"/>
      <c r="I35" s="555"/>
      <c r="J35" s="555"/>
      <c r="K35" s="555"/>
      <c r="L35" s="262"/>
      <c r="M35" s="252"/>
    </row>
    <row r="36" spans="1:13" s="15" customFormat="1" ht="7.5" customHeight="1" x14ac:dyDescent="0.35">
      <c r="A36" s="262"/>
      <c r="B36" s="253"/>
      <c r="C36" s="262"/>
      <c r="D36" s="262"/>
      <c r="E36" s="262"/>
      <c r="F36" s="262"/>
      <c r="G36" s="262"/>
      <c r="H36" s="262"/>
      <c r="I36" s="262"/>
      <c r="J36" s="262"/>
      <c r="K36" s="262"/>
      <c r="L36" s="262"/>
      <c r="M36" s="252"/>
    </row>
    <row r="37" spans="1:13" s="15" customFormat="1" ht="15" customHeight="1" x14ac:dyDescent="0.35">
      <c r="A37" s="262"/>
      <c r="B37" s="253"/>
      <c r="C37" s="262"/>
      <c r="D37" s="555" t="s">
        <v>1018</v>
      </c>
      <c r="E37" s="555"/>
      <c r="F37" s="555"/>
      <c r="G37" s="555"/>
      <c r="H37" s="555"/>
      <c r="I37" s="555"/>
      <c r="J37" s="555"/>
      <c r="K37" s="555"/>
      <c r="L37" s="262"/>
      <c r="M37" s="252"/>
    </row>
    <row r="38" spans="1:13" s="15" customFormat="1" ht="7.5" customHeight="1" x14ac:dyDescent="0.35">
      <c r="A38" s="262"/>
      <c r="B38" s="253"/>
      <c r="C38" s="262"/>
      <c r="D38" s="262"/>
      <c r="E38" s="262"/>
      <c r="F38" s="262"/>
      <c r="G38" s="262"/>
      <c r="H38" s="262"/>
      <c r="I38" s="262"/>
      <c r="J38" s="262"/>
      <c r="K38" s="262"/>
      <c r="L38" s="262"/>
      <c r="M38" s="252"/>
    </row>
    <row r="39" spans="1:13" s="15" customFormat="1" ht="15" customHeight="1" x14ac:dyDescent="0.35">
      <c r="A39" s="262"/>
      <c r="B39" s="253"/>
      <c r="C39" s="262"/>
      <c r="D39" s="555" t="s">
        <v>1019</v>
      </c>
      <c r="E39" s="555"/>
      <c r="F39" s="555"/>
      <c r="G39" s="555"/>
      <c r="H39" s="555"/>
      <c r="I39" s="555"/>
      <c r="J39" s="555"/>
      <c r="K39" s="555"/>
      <c r="L39" s="262"/>
      <c r="M39" s="252"/>
    </row>
    <row r="40" spans="1:13" s="15" customFormat="1" ht="15" customHeight="1" x14ac:dyDescent="0.35">
      <c r="A40" s="262"/>
      <c r="B40" s="253"/>
      <c r="C40" s="262"/>
      <c r="D40" s="262"/>
      <c r="E40" s="262"/>
      <c r="F40" s="262"/>
      <c r="G40" s="262"/>
      <c r="H40" s="262"/>
      <c r="I40" s="262"/>
      <c r="J40" s="262"/>
      <c r="K40" s="262"/>
      <c r="L40" s="262"/>
      <c r="M40" s="252"/>
    </row>
    <row r="41" spans="1:13" ht="29.25" customHeight="1" x14ac:dyDescent="0.35">
      <c r="A41" s="263"/>
      <c r="B41" s="554" t="s">
        <v>1020</v>
      </c>
      <c r="C41" s="554"/>
      <c r="D41" s="554"/>
      <c r="E41" s="554"/>
      <c r="F41" s="554"/>
      <c r="G41" s="554"/>
      <c r="H41" s="554"/>
      <c r="I41" s="554"/>
      <c r="J41" s="554"/>
      <c r="K41" s="554"/>
      <c r="L41" s="262"/>
      <c r="M41" s="252"/>
    </row>
    <row r="42" spans="1:13" x14ac:dyDescent="0.35">
      <c r="A42" s="263"/>
      <c r="B42" s="253"/>
      <c r="C42" s="262"/>
      <c r="D42" s="262"/>
      <c r="E42" s="262"/>
      <c r="F42" s="262"/>
      <c r="G42" s="262"/>
      <c r="H42" s="262"/>
      <c r="I42" s="262"/>
      <c r="J42" s="262"/>
      <c r="K42" s="262"/>
      <c r="L42" s="262"/>
    </row>
    <row r="43" spans="1:13" ht="45" customHeight="1" x14ac:dyDescent="0.35">
      <c r="A43" s="263"/>
      <c r="B43" s="554" t="s">
        <v>1021</v>
      </c>
      <c r="C43" s="554"/>
      <c r="D43" s="554"/>
      <c r="E43" s="554"/>
      <c r="F43" s="554"/>
      <c r="G43" s="554"/>
      <c r="H43" s="554"/>
      <c r="I43" s="554"/>
      <c r="J43" s="554"/>
      <c r="K43" s="554"/>
      <c r="L43" s="262"/>
    </row>
    <row r="44" spans="1:13" x14ac:dyDescent="0.35">
      <c r="A44" s="263"/>
      <c r="B44" s="253"/>
      <c r="C44" s="262"/>
      <c r="D44" s="262"/>
      <c r="E44" s="262"/>
      <c r="F44" s="262"/>
      <c r="G44" s="262"/>
      <c r="H44" s="262"/>
      <c r="I44" s="262"/>
      <c r="J44" s="262"/>
      <c r="K44" s="262"/>
      <c r="L44" s="262"/>
    </row>
    <row r="45" spans="1:13" ht="15" x14ac:dyDescent="0.35">
      <c r="A45" s="562"/>
      <c r="B45" s="562"/>
      <c r="C45" s="562"/>
      <c r="D45" s="562"/>
      <c r="E45" s="562"/>
      <c r="F45" s="562"/>
      <c r="G45" s="562"/>
      <c r="H45" s="562"/>
      <c r="I45" s="562"/>
      <c r="J45" s="562"/>
      <c r="K45" s="562"/>
      <c r="L45" s="562"/>
    </row>
    <row r="46" spans="1:13" ht="15" x14ac:dyDescent="0.35">
      <c r="A46" s="253"/>
      <c r="B46" s="253" t="s">
        <v>192</v>
      </c>
      <c r="C46" s="556"/>
      <c r="D46" s="557"/>
      <c r="E46" s="557"/>
      <c r="F46" s="558"/>
      <c r="G46" s="266" t="s">
        <v>1022</v>
      </c>
      <c r="H46" s="559"/>
      <c r="I46" s="560"/>
      <c r="J46" s="561"/>
      <c r="K46" s="267"/>
      <c r="L46" s="253"/>
    </row>
    <row r="47" spans="1:13" x14ac:dyDescent="0.35">
      <c r="A47" s="253"/>
      <c r="B47" s="253"/>
      <c r="C47" s="253"/>
      <c r="D47" s="253"/>
      <c r="E47" s="253"/>
      <c r="F47" s="253"/>
      <c r="G47" s="253"/>
      <c r="H47" s="253"/>
      <c r="I47" s="253"/>
      <c r="J47" s="253"/>
      <c r="K47" s="253"/>
      <c r="L47" s="253"/>
    </row>
    <row r="48" spans="1:13" ht="15" x14ac:dyDescent="0.35">
      <c r="A48" s="253"/>
      <c r="B48" s="253"/>
      <c r="C48" s="253"/>
      <c r="D48" s="253"/>
      <c r="E48" s="253"/>
      <c r="F48" s="253"/>
      <c r="G48" s="253"/>
      <c r="H48" s="253"/>
      <c r="I48" s="268"/>
      <c r="J48" s="268"/>
      <c r="K48" s="268"/>
      <c r="L48" s="253"/>
    </row>
  </sheetData>
  <sheetProtection algorithmName="SHA-512" hashValue="oIWMxW8Dn6wRe9lCFrpUkoVMy2mHYtsnVhf8/CIWFWoUgKnDknu1zZudQ2WgGwAN7SDPZwDWc0IfSFHlirpUhg==" saltValue="2Dimq+Sz6vDTQ/FlJ+6Hxg==" spinCount="100000" sheet="1" objects="1" scenarios="1" selectLockedCells="1"/>
  <mergeCells count="22">
    <mergeCell ref="D26:K26"/>
    <mergeCell ref="D33:K33"/>
    <mergeCell ref="D10:F10"/>
    <mergeCell ref="I10:K10"/>
    <mergeCell ref="C5:J5"/>
    <mergeCell ref="C6:J6"/>
    <mergeCell ref="C16:K16"/>
    <mergeCell ref="C18:K18"/>
    <mergeCell ref="C20:K20"/>
    <mergeCell ref="C22:K22"/>
    <mergeCell ref="C24:K24"/>
    <mergeCell ref="D8:G8"/>
    <mergeCell ref="B41:K41"/>
    <mergeCell ref="B43:K43"/>
    <mergeCell ref="D28:K28"/>
    <mergeCell ref="C46:F46"/>
    <mergeCell ref="H46:J46"/>
    <mergeCell ref="D35:K35"/>
    <mergeCell ref="D31:K31"/>
    <mergeCell ref="A45:L45"/>
    <mergeCell ref="D37:K37"/>
    <mergeCell ref="D39:K39"/>
  </mergeCells>
  <printOptions horizontalCentered="1"/>
  <pageMargins left="0.23622047244094491" right="0.23622047244094491" top="0.39370078740157483" bottom="0.35433070866141736" header="0.11811023622047245" footer="0.31496062992125984"/>
  <pageSetup paperSize="9" scale="89" fitToHeight="0" orientation="portrait" r:id="rId1"/>
  <headerFooter>
    <oddHeader>&amp;LP6/FDP/01&amp;RP6/01/02/02/IF-03-F</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52"/>
  <sheetViews>
    <sheetView showGridLines="0" zoomScaleNormal="100" workbookViewId="0">
      <selection activeCell="N24" sqref="N24:AI24"/>
    </sheetView>
  </sheetViews>
  <sheetFormatPr baseColWidth="10" defaultColWidth="11.54296875" defaultRowHeight="14.5" x14ac:dyDescent="0.35"/>
  <cols>
    <col min="1" max="1" width="2.81640625" style="15" customWidth="1"/>
    <col min="2" max="2" width="11.54296875" style="15"/>
    <col min="3" max="3" width="5.81640625" style="15" customWidth="1"/>
    <col min="4" max="11" width="11.54296875" style="15"/>
    <col min="12" max="12" width="2.81640625" style="15" customWidth="1"/>
    <col min="13" max="16384" width="11.54296875" style="15"/>
  </cols>
  <sheetData>
    <row r="1" spans="1:12" x14ac:dyDescent="0.35">
      <c r="A1" s="107"/>
      <c r="B1" s="107"/>
      <c r="C1" s="107"/>
      <c r="D1" s="107"/>
      <c r="E1" s="107"/>
      <c r="F1" s="107"/>
      <c r="G1" s="107"/>
      <c r="H1" s="107"/>
      <c r="I1" s="107"/>
      <c r="J1" s="107"/>
      <c r="K1" s="107"/>
      <c r="L1" s="107"/>
    </row>
    <row r="2" spans="1:12" x14ac:dyDescent="0.35">
      <c r="A2" s="107"/>
      <c r="B2" s="307" t="s">
        <v>0</v>
      </c>
      <c r="C2" s="107"/>
      <c r="D2" s="107"/>
      <c r="E2" s="107"/>
      <c r="F2" s="107"/>
      <c r="G2" s="107"/>
      <c r="H2" s="107"/>
      <c r="I2" s="107"/>
      <c r="J2" s="107"/>
      <c r="K2" s="107"/>
      <c r="L2" s="107"/>
    </row>
    <row r="3" spans="1:12" x14ac:dyDescent="0.35">
      <c r="A3" s="107"/>
      <c r="B3" s="107"/>
      <c r="C3" s="107"/>
      <c r="D3" s="107"/>
      <c r="E3" s="107"/>
      <c r="F3" s="107"/>
      <c r="G3" s="107"/>
      <c r="H3" s="107"/>
      <c r="I3" s="107"/>
      <c r="J3" s="107"/>
      <c r="K3" s="107"/>
      <c r="L3" s="107"/>
    </row>
    <row r="4" spans="1:12" x14ac:dyDescent="0.35">
      <c r="A4" s="107"/>
      <c r="B4" s="107"/>
      <c r="C4" s="107"/>
      <c r="D4" s="107"/>
      <c r="E4" s="107"/>
      <c r="F4" s="107"/>
      <c r="G4" s="107"/>
      <c r="H4" s="107"/>
      <c r="I4" s="107"/>
      <c r="J4" s="107"/>
      <c r="K4" s="107"/>
      <c r="L4" s="107"/>
    </row>
    <row r="5" spans="1:12" ht="21" x14ac:dyDescent="0.35">
      <c r="A5" s="107"/>
      <c r="B5" s="107"/>
      <c r="C5" s="107"/>
      <c r="D5" s="574" t="s">
        <v>1070</v>
      </c>
      <c r="E5" s="575"/>
      <c r="F5" s="575"/>
      <c r="G5" s="575"/>
      <c r="H5" s="575"/>
      <c r="I5" s="576"/>
      <c r="J5" s="107"/>
      <c r="K5" s="272"/>
      <c r="L5" s="107"/>
    </row>
    <row r="6" spans="1:12" ht="21" x14ac:dyDescent="0.35">
      <c r="A6" s="107"/>
      <c r="B6" s="107"/>
      <c r="C6" s="107"/>
      <c r="D6" s="107"/>
      <c r="E6" s="107"/>
      <c r="F6" s="107"/>
      <c r="G6" s="107"/>
      <c r="H6" s="107"/>
      <c r="I6" s="107"/>
      <c r="J6" s="107"/>
      <c r="K6" s="272"/>
      <c r="L6" s="107"/>
    </row>
    <row r="7" spans="1:12" ht="21" x14ac:dyDescent="0.35">
      <c r="A7" s="273"/>
      <c r="B7" s="107"/>
      <c r="C7" s="107"/>
      <c r="D7" s="107"/>
      <c r="E7" s="107"/>
      <c r="F7" s="107"/>
      <c r="G7" s="107"/>
      <c r="H7" s="107"/>
      <c r="I7" s="107"/>
      <c r="J7" s="107"/>
      <c r="K7" s="107"/>
      <c r="L7" s="107"/>
    </row>
    <row r="8" spans="1:12" ht="15" x14ac:dyDescent="0.35">
      <c r="A8" s="107"/>
      <c r="B8" s="107" t="s">
        <v>1023</v>
      </c>
      <c r="C8" s="107"/>
      <c r="D8" s="274"/>
      <c r="E8" s="577"/>
      <c r="F8" s="578"/>
      <c r="G8" s="578"/>
      <c r="H8" s="579"/>
      <c r="I8" s="275" t="s">
        <v>1002</v>
      </c>
      <c r="J8" s="107"/>
      <c r="K8" s="107"/>
      <c r="L8" s="107"/>
    </row>
    <row r="9" spans="1:12" ht="7.25" customHeight="1" x14ac:dyDescent="0.35">
      <c r="A9" s="276"/>
      <c r="B9" s="274"/>
      <c r="C9" s="274"/>
      <c r="D9" s="274"/>
      <c r="E9" s="274"/>
      <c r="F9" s="107"/>
      <c r="G9" s="107"/>
      <c r="H9" s="107"/>
      <c r="I9" s="107"/>
      <c r="J9" s="107"/>
      <c r="K9" s="107"/>
      <c r="L9" s="107"/>
    </row>
    <row r="10" spans="1:12" ht="15" x14ac:dyDescent="0.35">
      <c r="A10" s="276"/>
      <c r="B10" s="107" t="s">
        <v>1024</v>
      </c>
      <c r="C10" s="107"/>
      <c r="D10" s="274"/>
      <c r="E10" s="577"/>
      <c r="F10" s="578"/>
      <c r="G10" s="578"/>
      <c r="H10" s="579"/>
      <c r="I10" s="275" t="s">
        <v>1002</v>
      </c>
      <c r="J10" s="274"/>
      <c r="K10" s="274"/>
      <c r="L10" s="107"/>
    </row>
    <row r="11" spans="1:12" ht="7.25" customHeight="1" x14ac:dyDescent="0.35">
      <c r="A11" s="276"/>
      <c r="B11" s="107"/>
      <c r="C11" s="274"/>
      <c r="D11" s="274"/>
      <c r="E11" s="274"/>
      <c r="F11" s="276"/>
      <c r="G11" s="107"/>
      <c r="H11" s="274"/>
      <c r="I11" s="274"/>
      <c r="J11" s="274"/>
      <c r="K11" s="274"/>
      <c r="L11" s="274"/>
    </row>
    <row r="12" spans="1:12" ht="15" x14ac:dyDescent="0.35">
      <c r="A12" s="276"/>
      <c r="B12" s="107" t="s">
        <v>1025</v>
      </c>
      <c r="C12" s="107"/>
      <c r="D12" s="107"/>
      <c r="E12" s="107"/>
      <c r="F12" s="107"/>
      <c r="G12" s="107"/>
      <c r="H12" s="107"/>
      <c r="I12" s="107"/>
      <c r="J12" s="107"/>
      <c r="K12" s="107"/>
      <c r="L12" s="107"/>
    </row>
    <row r="13" spans="1:12" x14ac:dyDescent="0.35">
      <c r="A13" s="277"/>
      <c r="B13" s="278"/>
      <c r="C13" s="107"/>
      <c r="D13" s="107"/>
      <c r="E13" s="107"/>
      <c r="F13" s="107"/>
      <c r="G13" s="107"/>
      <c r="H13" s="107"/>
      <c r="I13" s="107"/>
      <c r="J13" s="107"/>
      <c r="K13" s="107"/>
      <c r="L13" s="107"/>
    </row>
    <row r="14" spans="1:12" ht="31.25" customHeight="1" x14ac:dyDescent="0.35">
      <c r="A14" s="277"/>
      <c r="B14" s="278"/>
      <c r="C14" s="580" t="s">
        <v>1026</v>
      </c>
      <c r="D14" s="580"/>
      <c r="E14" s="580"/>
      <c r="F14" s="580"/>
      <c r="G14" s="580"/>
      <c r="H14" s="580"/>
      <c r="I14" s="580"/>
      <c r="J14" s="580"/>
      <c r="K14" s="580"/>
      <c r="L14" s="107"/>
    </row>
    <row r="15" spans="1:12" ht="7.25" customHeight="1" x14ac:dyDescent="0.35">
      <c r="A15" s="277"/>
      <c r="B15" s="278"/>
      <c r="C15" s="278"/>
      <c r="D15" s="107"/>
      <c r="E15" s="107"/>
      <c r="F15" s="107"/>
      <c r="G15" s="107"/>
      <c r="H15" s="107"/>
      <c r="I15" s="107"/>
      <c r="J15" s="107"/>
      <c r="K15" s="107"/>
      <c r="L15" s="107"/>
    </row>
    <row r="16" spans="1:12" ht="15.65" customHeight="1" x14ac:dyDescent="0.35">
      <c r="A16" s="279"/>
      <c r="B16" s="279"/>
      <c r="C16" s="581" t="s">
        <v>1027</v>
      </c>
      <c r="D16" s="581"/>
      <c r="E16" s="581"/>
      <c r="F16" s="581"/>
      <c r="G16" s="581"/>
      <c r="H16" s="581"/>
      <c r="I16" s="581"/>
      <c r="J16" s="581"/>
      <c r="K16" s="581"/>
      <c r="L16" s="279"/>
    </row>
    <row r="17" spans="1:12" ht="7.25" customHeight="1" x14ac:dyDescent="0.35">
      <c r="A17" s="279"/>
      <c r="B17" s="279"/>
      <c r="C17" s="279"/>
      <c r="D17" s="279"/>
      <c r="E17" s="279"/>
      <c r="F17" s="279"/>
      <c r="G17" s="279"/>
      <c r="H17" s="279"/>
      <c r="I17" s="279"/>
      <c r="J17" s="279"/>
      <c r="K17" s="279"/>
      <c r="L17" s="279"/>
    </row>
    <row r="18" spans="1:12" ht="15.65" customHeight="1" x14ac:dyDescent="0.35">
      <c r="A18" s="280"/>
      <c r="B18" s="280"/>
      <c r="C18" s="281"/>
      <c r="D18" s="573" t="s">
        <v>1028</v>
      </c>
      <c r="E18" s="573"/>
      <c r="F18" s="573"/>
      <c r="G18" s="573"/>
      <c r="H18" s="573"/>
      <c r="I18" s="573"/>
      <c r="J18" s="573"/>
      <c r="K18" s="573"/>
      <c r="L18" s="280"/>
    </row>
    <row r="19" spans="1:12" ht="7.25" customHeight="1" x14ac:dyDescent="0.35">
      <c r="A19" s="280"/>
      <c r="B19" s="107"/>
      <c r="C19" s="107"/>
      <c r="D19" s="107"/>
      <c r="E19" s="107"/>
      <c r="F19" s="107"/>
      <c r="G19" s="107"/>
      <c r="H19" s="107"/>
      <c r="I19" s="107"/>
      <c r="J19" s="107"/>
      <c r="K19" s="107"/>
      <c r="L19" s="107"/>
    </row>
    <row r="20" spans="1:12" ht="15.65" customHeight="1" x14ac:dyDescent="0.35">
      <c r="A20" s="279"/>
      <c r="B20" s="279"/>
      <c r="C20" s="279"/>
      <c r="D20" s="573" t="s">
        <v>1029</v>
      </c>
      <c r="E20" s="573"/>
      <c r="F20" s="573"/>
      <c r="G20" s="573"/>
      <c r="H20" s="573"/>
      <c r="I20" s="573"/>
      <c r="J20" s="573"/>
      <c r="K20" s="573"/>
      <c r="L20" s="279"/>
    </row>
    <row r="21" spans="1:12" ht="7.25" customHeight="1" x14ac:dyDescent="0.35">
      <c r="A21" s="279"/>
      <c r="B21" s="279"/>
      <c r="C21" s="279"/>
      <c r="D21" s="279"/>
      <c r="E21" s="279"/>
      <c r="F21" s="279"/>
      <c r="G21" s="279"/>
      <c r="H21" s="279"/>
      <c r="I21" s="279"/>
      <c r="J21" s="279"/>
      <c r="K21" s="279"/>
      <c r="L21" s="279"/>
    </row>
    <row r="22" spans="1:12" ht="30" customHeight="1" x14ac:dyDescent="0.35">
      <c r="A22" s="279"/>
      <c r="B22" s="279"/>
      <c r="C22" s="281"/>
      <c r="D22" s="573" t="s">
        <v>1030</v>
      </c>
      <c r="E22" s="573"/>
      <c r="F22" s="573"/>
      <c r="G22" s="573"/>
      <c r="H22" s="573"/>
      <c r="I22" s="573"/>
      <c r="J22" s="573"/>
      <c r="K22" s="573"/>
      <c r="L22" s="279"/>
    </row>
    <row r="23" spans="1:12" ht="7.25" customHeight="1" x14ac:dyDescent="0.35">
      <c r="A23" s="279"/>
      <c r="B23" s="279"/>
      <c r="C23" s="281"/>
      <c r="D23" s="281"/>
      <c r="E23" s="281"/>
      <c r="F23" s="281"/>
      <c r="G23" s="281"/>
      <c r="H23" s="281"/>
      <c r="I23" s="281"/>
      <c r="J23" s="281"/>
      <c r="K23" s="281"/>
      <c r="L23" s="279"/>
    </row>
    <row r="24" spans="1:12" ht="30" customHeight="1" x14ac:dyDescent="0.35">
      <c r="A24" s="279"/>
      <c r="B24" s="279"/>
      <c r="C24" s="281"/>
      <c r="D24" s="573" t="s">
        <v>1031</v>
      </c>
      <c r="E24" s="573"/>
      <c r="F24" s="573"/>
      <c r="G24" s="573"/>
      <c r="H24" s="573"/>
      <c r="I24" s="573"/>
      <c r="J24" s="573"/>
      <c r="K24" s="573"/>
      <c r="L24" s="279"/>
    </row>
    <row r="25" spans="1:12" x14ac:dyDescent="0.35">
      <c r="A25" s="279"/>
      <c r="B25" s="107"/>
      <c r="C25" s="107"/>
      <c r="D25" s="107"/>
      <c r="E25" s="107"/>
      <c r="F25" s="107"/>
      <c r="G25" s="107"/>
      <c r="H25" s="107"/>
      <c r="I25" s="107"/>
      <c r="J25" s="107"/>
      <c r="K25" s="107"/>
      <c r="L25" s="107"/>
    </row>
    <row r="26" spans="1:12" ht="14.4" customHeight="1" x14ac:dyDescent="0.35">
      <c r="A26" s="279"/>
      <c r="B26" s="279"/>
      <c r="C26" s="581" t="s">
        <v>1032</v>
      </c>
      <c r="D26" s="581"/>
      <c r="E26" s="581"/>
      <c r="F26" s="581"/>
      <c r="G26" s="581"/>
      <c r="H26" s="581"/>
      <c r="I26" s="581"/>
      <c r="J26" s="581"/>
      <c r="K26" s="581"/>
      <c r="L26" s="279"/>
    </row>
    <row r="27" spans="1:12" ht="7.25" customHeight="1" x14ac:dyDescent="0.35">
      <c r="A27" s="279"/>
      <c r="B27" s="107"/>
      <c r="C27" s="107"/>
      <c r="D27" s="107"/>
      <c r="E27" s="107"/>
      <c r="F27" s="107"/>
      <c r="G27" s="107"/>
      <c r="H27" s="107"/>
      <c r="I27" s="107"/>
      <c r="J27" s="107"/>
      <c r="K27" s="107"/>
      <c r="L27" s="107"/>
    </row>
    <row r="28" spans="1:12" ht="30" customHeight="1" x14ac:dyDescent="0.35">
      <c r="A28" s="282"/>
      <c r="B28" s="107"/>
      <c r="C28" s="282"/>
      <c r="D28" s="582" t="s">
        <v>1033</v>
      </c>
      <c r="E28" s="582"/>
      <c r="F28" s="582"/>
      <c r="G28" s="582"/>
      <c r="H28" s="582"/>
      <c r="I28" s="582"/>
      <c r="J28" s="582"/>
      <c r="K28" s="582"/>
      <c r="L28" s="282"/>
    </row>
    <row r="29" spans="1:12" ht="7.25" customHeight="1" x14ac:dyDescent="0.35">
      <c r="A29" s="282"/>
      <c r="B29" s="107"/>
      <c r="C29" s="107"/>
      <c r="D29" s="107"/>
      <c r="E29" s="107"/>
      <c r="F29" s="107"/>
      <c r="G29" s="107"/>
      <c r="H29" s="107"/>
      <c r="I29" s="107"/>
      <c r="J29" s="107"/>
      <c r="K29" s="107"/>
      <c r="L29" s="107"/>
    </row>
    <row r="30" spans="1:12" ht="30" customHeight="1" x14ac:dyDescent="0.35">
      <c r="A30" s="283"/>
      <c r="B30" s="107"/>
      <c r="C30" s="282"/>
      <c r="D30" s="582" t="s">
        <v>1034</v>
      </c>
      <c r="E30" s="582"/>
      <c r="F30" s="582"/>
      <c r="G30" s="582"/>
      <c r="H30" s="582"/>
      <c r="I30" s="582"/>
      <c r="J30" s="582"/>
      <c r="K30" s="582"/>
      <c r="L30" s="282"/>
    </row>
    <row r="31" spans="1:12" ht="15" x14ac:dyDescent="0.35">
      <c r="A31" s="284"/>
      <c r="B31" s="107"/>
      <c r="C31" s="107"/>
      <c r="D31" s="107"/>
      <c r="E31" s="107"/>
      <c r="F31" s="107"/>
      <c r="G31" s="107"/>
      <c r="H31" s="107"/>
      <c r="I31" s="107"/>
      <c r="J31" s="107"/>
      <c r="K31" s="107"/>
      <c r="L31" s="107"/>
    </row>
    <row r="32" spans="1:12" ht="30" customHeight="1" x14ac:dyDescent="0.35">
      <c r="A32" s="285"/>
      <c r="B32" s="285"/>
      <c r="C32" s="581" t="s">
        <v>1035</v>
      </c>
      <c r="D32" s="581"/>
      <c r="E32" s="581"/>
      <c r="F32" s="581"/>
      <c r="G32" s="581"/>
      <c r="H32" s="581"/>
      <c r="I32" s="581"/>
      <c r="J32" s="581"/>
      <c r="K32" s="581"/>
      <c r="L32" s="285"/>
    </row>
    <row r="33" spans="1:12" ht="15" x14ac:dyDescent="0.35">
      <c r="A33" s="284"/>
      <c r="B33" s="107"/>
      <c r="C33" s="107"/>
      <c r="D33" s="281"/>
      <c r="E33" s="281"/>
      <c r="F33" s="281"/>
      <c r="G33" s="281"/>
      <c r="H33" s="281"/>
      <c r="I33" s="281"/>
      <c r="J33" s="281"/>
      <c r="K33" s="281"/>
      <c r="L33" s="282"/>
    </row>
    <row r="34" spans="1:12" x14ac:dyDescent="0.35">
      <c r="A34" s="283"/>
      <c r="B34" s="107"/>
      <c r="C34" s="581" t="s">
        <v>1036</v>
      </c>
      <c r="D34" s="581"/>
      <c r="E34" s="581"/>
      <c r="F34" s="581"/>
      <c r="G34" s="581"/>
      <c r="H34" s="581"/>
      <c r="I34" s="581"/>
      <c r="J34" s="581"/>
      <c r="K34" s="581"/>
      <c r="L34" s="282"/>
    </row>
    <row r="35" spans="1:12" ht="14.4" customHeight="1" x14ac:dyDescent="0.35">
      <c r="A35" s="283"/>
      <c r="B35" s="107"/>
      <c r="C35" s="282"/>
      <c r="D35" s="282"/>
      <c r="E35" s="282"/>
      <c r="F35" s="282"/>
      <c r="G35" s="282"/>
      <c r="H35" s="282"/>
      <c r="I35" s="282"/>
      <c r="J35" s="282"/>
      <c r="K35" s="282"/>
      <c r="L35" s="282"/>
    </row>
    <row r="36" spans="1:12" ht="15" customHeight="1" x14ac:dyDescent="0.35">
      <c r="A36" s="282"/>
      <c r="B36" s="107"/>
      <c r="C36" s="583" t="s">
        <v>1037</v>
      </c>
      <c r="D36" s="584"/>
      <c r="E36" s="585"/>
      <c r="F36" s="583" t="s">
        <v>1038</v>
      </c>
      <c r="G36" s="584"/>
      <c r="H36" s="585"/>
      <c r="I36" s="583" t="s">
        <v>1039</v>
      </c>
      <c r="J36" s="584"/>
      <c r="K36" s="585"/>
      <c r="L36" s="282"/>
    </row>
    <row r="37" spans="1:12" ht="15" customHeight="1" x14ac:dyDescent="0.35">
      <c r="A37" s="282"/>
      <c r="B37" s="107"/>
      <c r="C37" s="556"/>
      <c r="D37" s="557"/>
      <c r="E37" s="557"/>
      <c r="F37" s="556"/>
      <c r="G37" s="557"/>
      <c r="H37" s="557"/>
      <c r="I37" s="556"/>
      <c r="J37" s="557"/>
      <c r="K37" s="558"/>
      <c r="L37" s="282"/>
    </row>
    <row r="38" spans="1:12" ht="15" customHeight="1" x14ac:dyDescent="0.35">
      <c r="A38" s="282"/>
      <c r="B38" s="107"/>
      <c r="C38" s="556"/>
      <c r="D38" s="557"/>
      <c r="E38" s="557"/>
      <c r="F38" s="556"/>
      <c r="G38" s="557"/>
      <c r="H38" s="558"/>
      <c r="I38" s="556"/>
      <c r="J38" s="557"/>
      <c r="K38" s="558"/>
      <c r="L38" s="282"/>
    </row>
    <row r="39" spans="1:12" ht="15" customHeight="1" x14ac:dyDescent="0.35">
      <c r="A39" s="282"/>
      <c r="B39" s="107"/>
      <c r="C39" s="556"/>
      <c r="D39" s="557"/>
      <c r="E39" s="557"/>
      <c r="F39" s="556"/>
      <c r="G39" s="557"/>
      <c r="H39" s="557"/>
      <c r="I39" s="556"/>
      <c r="J39" s="557"/>
      <c r="K39" s="558"/>
      <c r="L39" s="282"/>
    </row>
    <row r="40" spans="1:12" ht="15" customHeight="1" x14ac:dyDescent="0.35">
      <c r="A40" s="282"/>
      <c r="B40" s="107"/>
      <c r="C40" s="556"/>
      <c r="D40" s="557"/>
      <c r="E40" s="557"/>
      <c r="F40" s="556"/>
      <c r="G40" s="557"/>
      <c r="H40" s="557"/>
      <c r="I40" s="556"/>
      <c r="J40" s="557"/>
      <c r="K40" s="558"/>
      <c r="L40" s="282"/>
    </row>
    <row r="41" spans="1:12" ht="15" customHeight="1" x14ac:dyDescent="0.35">
      <c r="A41" s="282"/>
      <c r="B41" s="107"/>
      <c r="C41" s="556"/>
      <c r="D41" s="557"/>
      <c r="E41" s="557"/>
      <c r="F41" s="556"/>
      <c r="G41" s="557"/>
      <c r="H41" s="557"/>
      <c r="I41" s="556"/>
      <c r="J41" s="557"/>
      <c r="K41" s="558"/>
      <c r="L41" s="282"/>
    </row>
    <row r="42" spans="1:12" ht="15" customHeight="1" x14ac:dyDescent="0.35">
      <c r="A42" s="282"/>
      <c r="B42" s="107"/>
      <c r="C42" s="556"/>
      <c r="D42" s="557"/>
      <c r="E42" s="557"/>
      <c r="F42" s="556"/>
      <c r="G42" s="557"/>
      <c r="H42" s="557"/>
      <c r="I42" s="556"/>
      <c r="J42" s="557"/>
      <c r="K42" s="558"/>
      <c r="L42" s="282"/>
    </row>
    <row r="43" spans="1:12" ht="15" customHeight="1" x14ac:dyDescent="0.35">
      <c r="A43" s="282"/>
      <c r="B43" s="107"/>
      <c r="C43" s="556"/>
      <c r="D43" s="557"/>
      <c r="E43" s="557"/>
      <c r="F43" s="556"/>
      <c r="G43" s="557"/>
      <c r="H43" s="557"/>
      <c r="I43" s="556"/>
      <c r="J43" s="557"/>
      <c r="K43" s="558"/>
      <c r="L43" s="282"/>
    </row>
    <row r="44" spans="1:12" ht="15" customHeight="1" x14ac:dyDescent="0.35">
      <c r="A44" s="282"/>
      <c r="B44" s="107"/>
      <c r="C44" s="556"/>
      <c r="D44" s="557"/>
      <c r="E44" s="557"/>
      <c r="F44" s="556"/>
      <c r="G44" s="557"/>
      <c r="H44" s="557"/>
      <c r="I44" s="556"/>
      <c r="J44" s="557"/>
      <c r="K44" s="558"/>
      <c r="L44" s="282"/>
    </row>
    <row r="45" spans="1:12" x14ac:dyDescent="0.35">
      <c r="A45" s="282"/>
      <c r="B45" s="107"/>
      <c r="C45" s="282"/>
      <c r="D45" s="282"/>
      <c r="E45" s="282"/>
      <c r="F45" s="282"/>
      <c r="G45" s="282"/>
      <c r="H45" s="282"/>
      <c r="I45" s="282"/>
      <c r="J45" s="282"/>
      <c r="K45" s="282"/>
      <c r="L45" s="282"/>
    </row>
    <row r="46" spans="1:12" x14ac:dyDescent="0.35">
      <c r="A46" s="283"/>
      <c r="B46" s="281" t="s">
        <v>1040</v>
      </c>
      <c r="C46" s="590"/>
      <c r="D46" s="591"/>
      <c r="E46" s="592"/>
      <c r="F46" s="281" t="s">
        <v>1041</v>
      </c>
      <c r="G46" s="590"/>
      <c r="H46" s="592"/>
      <c r="I46" s="281" t="s">
        <v>1042</v>
      </c>
      <c r="J46" s="593"/>
      <c r="K46" s="594"/>
      <c r="L46" s="282"/>
    </row>
    <row r="47" spans="1:12" x14ac:dyDescent="0.35">
      <c r="A47" s="283"/>
      <c r="B47" s="281"/>
      <c r="C47" s="281"/>
      <c r="D47" s="281"/>
      <c r="E47" s="281"/>
      <c r="F47" s="281"/>
      <c r="G47" s="281"/>
      <c r="H47" s="281"/>
      <c r="I47" s="281"/>
      <c r="J47" s="586"/>
      <c r="K47" s="587"/>
      <c r="L47" s="282"/>
    </row>
    <row r="48" spans="1:12" x14ac:dyDescent="0.35">
      <c r="A48" s="283"/>
      <c r="B48" s="107"/>
      <c r="C48" s="282"/>
      <c r="D48" s="282"/>
      <c r="E48" s="282"/>
      <c r="F48" s="282"/>
      <c r="G48" s="282"/>
      <c r="H48" s="282"/>
      <c r="I48" s="282"/>
      <c r="J48" s="282"/>
      <c r="K48" s="282"/>
      <c r="L48" s="282"/>
    </row>
    <row r="49" spans="1:12" ht="15" customHeight="1" x14ac:dyDescent="0.35">
      <c r="A49" s="283"/>
      <c r="B49" s="588" t="s">
        <v>1043</v>
      </c>
      <c r="C49" s="588"/>
      <c r="D49" s="588"/>
      <c r="E49" s="588"/>
      <c r="F49" s="588"/>
      <c r="G49" s="588"/>
      <c r="H49" s="588"/>
      <c r="I49" s="588"/>
      <c r="J49" s="588"/>
      <c r="K49" s="588"/>
      <c r="L49" s="282"/>
    </row>
    <row r="50" spans="1:12" x14ac:dyDescent="0.35">
      <c r="A50" s="283"/>
      <c r="B50" s="286" t="s">
        <v>1044</v>
      </c>
      <c r="C50" s="282"/>
      <c r="D50" s="282"/>
      <c r="E50" s="282"/>
      <c r="F50" s="282"/>
      <c r="G50" s="282"/>
      <c r="H50" s="282"/>
      <c r="I50" s="282"/>
      <c r="J50" s="282"/>
      <c r="K50" s="282"/>
      <c r="L50" s="282"/>
    </row>
    <row r="51" spans="1:12" ht="15" x14ac:dyDescent="0.35">
      <c r="A51" s="287"/>
      <c r="B51" s="589" t="s">
        <v>1045</v>
      </c>
      <c r="C51" s="589"/>
      <c r="D51" s="589"/>
      <c r="E51" s="589"/>
      <c r="F51" s="589"/>
      <c r="G51" s="589"/>
      <c r="H51" s="589"/>
      <c r="I51" s="589"/>
      <c r="J51" s="589"/>
      <c r="K51" s="589"/>
      <c r="L51" s="287"/>
    </row>
    <row r="52" spans="1:12" ht="15" x14ac:dyDescent="0.35">
      <c r="A52" s="107"/>
      <c r="B52" s="107"/>
      <c r="C52" s="107"/>
      <c r="D52" s="107"/>
      <c r="E52" s="107"/>
      <c r="F52" s="107"/>
      <c r="G52" s="107"/>
      <c r="H52" s="107"/>
      <c r="I52" s="288"/>
      <c r="J52" s="288"/>
      <c r="K52" s="288"/>
      <c r="L52" s="107"/>
    </row>
  </sheetData>
  <sheetProtection algorithmName="SHA-512" hashValue="6Yostk+ChDEHqLBIyVJMWl+1JtnhbC9yazR+1S4ABKQONrMxMeEGczYyQ3PyvcqwqAeVtZwSBOQbsMH1TA3Aow==" saltValue="deu4fZyba7Mp7gk0Gk838A==" spinCount="100000" sheet="1" objects="1" scenarios="1" selectLockedCells="1"/>
  <mergeCells count="47">
    <mergeCell ref="J47:K47"/>
    <mergeCell ref="B49:K49"/>
    <mergeCell ref="B51:K51"/>
    <mergeCell ref="C44:E44"/>
    <mergeCell ref="F44:H44"/>
    <mergeCell ref="I44:K44"/>
    <mergeCell ref="C46:E46"/>
    <mergeCell ref="G46:H46"/>
    <mergeCell ref="J46:K46"/>
    <mergeCell ref="C42:E42"/>
    <mergeCell ref="F42:H42"/>
    <mergeCell ref="I42:K42"/>
    <mergeCell ref="C43:E43"/>
    <mergeCell ref="F43:H43"/>
    <mergeCell ref="I43:K43"/>
    <mergeCell ref="C40:E40"/>
    <mergeCell ref="F40:H40"/>
    <mergeCell ref="I40:K40"/>
    <mergeCell ref="C41:E41"/>
    <mergeCell ref="F41:H41"/>
    <mergeCell ref="I41:K41"/>
    <mergeCell ref="C38:E38"/>
    <mergeCell ref="F38:H38"/>
    <mergeCell ref="I38:K38"/>
    <mergeCell ref="C39:E39"/>
    <mergeCell ref="F39:H39"/>
    <mergeCell ref="I39:K39"/>
    <mergeCell ref="C37:E37"/>
    <mergeCell ref="F37:H37"/>
    <mergeCell ref="I37:K37"/>
    <mergeCell ref="D20:K20"/>
    <mergeCell ref="D22:K22"/>
    <mergeCell ref="D24:K24"/>
    <mergeCell ref="C26:K26"/>
    <mergeCell ref="D28:K28"/>
    <mergeCell ref="D30:K30"/>
    <mergeCell ref="C32:K32"/>
    <mergeCell ref="C34:K34"/>
    <mergeCell ref="C36:E36"/>
    <mergeCell ref="F36:H36"/>
    <mergeCell ref="I36:K36"/>
    <mergeCell ref="D18:K18"/>
    <mergeCell ref="D5:I5"/>
    <mergeCell ref="E8:H8"/>
    <mergeCell ref="E10:H10"/>
    <mergeCell ref="C14:K14"/>
    <mergeCell ref="C16:K16"/>
  </mergeCells>
  <printOptions horizontalCentered="1"/>
  <pageMargins left="0.23622047244094491" right="0.23622047244094491" top="0.39370078740157483" bottom="0.35433070866141736" header="0.11811023622047245" footer="0.31496062992125984"/>
  <pageSetup paperSize="9" scale="85" fitToHeight="0" orientation="portrait" r:id="rId1"/>
  <headerFooter>
    <oddHeader>&amp;LP6/FDP/01&amp;RP6/01/02/02/IF-03-F</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ypologie_x0020_fournisseur xmlns="d153aac4-e75e-4481-bd2b-4cec2397cbbf"/>
    <FamillesAchats xmlns="2f348b15-1e4d-480b-92f0-758ec453c16e"/>
    <Langue_x0020_du_x0020_document xmlns="d153aac4-e75e-4481-bd2b-4cec2397cbbf">Français</Langue_x0020_du_x0020_document>
    <Type_x0020_de_x0020_document xmlns="c16dc654-ff9f-4c56-9055-01ed513993f2">Divers</Type_x0020_de_x0020_document>
    <Description_x0020_du_x0020_document xmlns="d153aac4-e75e-4481-bd2b-4cec2397cbb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1F7BF2A46C78C4B99F310DDDD15983F" ma:contentTypeVersion="1" ma:contentTypeDescription="Crée un document." ma:contentTypeScope="" ma:versionID="b112a84c7d0c3a9bc54dd77538473ba2">
  <xsd:schema xmlns:xsd="http://www.w3.org/2001/XMLSchema" xmlns:xs="http://www.w3.org/2001/XMLSchema" xmlns:p="http://schemas.microsoft.com/office/2006/metadata/properties" xmlns:ns2="c16dc654-ff9f-4c56-9055-01ed513993f2" xmlns:ns3="d153aac4-e75e-4481-bd2b-4cec2397cbbf" xmlns:ns4="2f348b15-1e4d-480b-92f0-758ec453c16e" targetNamespace="http://schemas.microsoft.com/office/2006/metadata/properties" ma:root="true" ma:fieldsID="970aae432211acb45d1f2aefafe70ea5" ns2:_="" ns3:_="" ns4:_="">
    <xsd:import namespace="c16dc654-ff9f-4c56-9055-01ed513993f2"/>
    <xsd:import namespace="d153aac4-e75e-4481-bd2b-4cec2397cbbf"/>
    <xsd:import namespace="2f348b15-1e4d-480b-92f0-758ec453c16e"/>
    <xsd:element name="properties">
      <xsd:complexType>
        <xsd:sequence>
          <xsd:element name="documentManagement">
            <xsd:complexType>
              <xsd:all>
                <xsd:element ref="ns2:Type_x0020_de_x0020_document" minOccurs="0"/>
                <xsd:element ref="ns3:Description_x0020_du_x0020_document" minOccurs="0"/>
                <xsd:element ref="ns3:Langue_x0020_du_x0020_document" minOccurs="0"/>
                <xsd:element ref="ns3:Typologie_x0020_fournisseur" minOccurs="0"/>
                <xsd:element ref="ns4:FamillesAchats" minOccurs="0"/>
                <xsd:element ref="ns4:FamillesAchats_x003a_Titr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6dc654-ff9f-4c56-9055-01ed513993f2" elementFormDefault="qualified">
    <xsd:import namespace="http://schemas.microsoft.com/office/2006/documentManagement/types"/>
    <xsd:import namespace="http://schemas.microsoft.com/office/infopath/2007/PartnerControls"/>
    <xsd:element name="Type_x0020_de_x0020_document" ma:index="2" nillable="true" ma:displayName="Type de document" ma:default="Divers" ma:format="Dropdown" ma:internalName="Type_x0020_de_x0020_document">
      <xsd:simpleType>
        <xsd:restriction base="dms:Choice">
          <xsd:enumeration value="Cahier des charges"/>
          <xsd:enumeration value="Divers"/>
          <xsd:enumeration value="Plan de validation"/>
          <xsd:enumeration value="Planning"/>
          <xsd:enumeration value="Stratégie achat"/>
        </xsd:restriction>
      </xsd:simpleType>
    </xsd:element>
  </xsd:schema>
  <xsd:schema xmlns:xsd="http://www.w3.org/2001/XMLSchema" xmlns:xs="http://www.w3.org/2001/XMLSchema" xmlns:dms="http://schemas.microsoft.com/office/2006/documentManagement/types" xmlns:pc="http://schemas.microsoft.com/office/infopath/2007/PartnerControls" targetNamespace="d153aac4-e75e-4481-bd2b-4cec2397cbbf" elementFormDefault="qualified">
    <xsd:import namespace="http://schemas.microsoft.com/office/2006/documentManagement/types"/>
    <xsd:import namespace="http://schemas.microsoft.com/office/infopath/2007/PartnerControls"/>
    <xsd:element name="Description_x0020_du_x0020_document" ma:index="3" nillable="true" ma:displayName="Description du document" ma:internalName="Description_x0020_du_x0020_document">
      <xsd:simpleType>
        <xsd:restriction base="dms:Note">
          <xsd:maxLength value="255"/>
        </xsd:restriction>
      </xsd:simpleType>
    </xsd:element>
    <xsd:element name="Langue_x0020_du_x0020_document" ma:index="4" nillable="true" ma:displayName="Langue du document" ma:default="Français" ma:format="Dropdown" ma:internalName="Langue_x0020_du_x0020_document">
      <xsd:simpleType>
        <xsd:restriction base="dms:Choice">
          <xsd:enumeration value="Français"/>
          <xsd:enumeration value="Anglais"/>
          <xsd:enumeration value="Allemand"/>
        </xsd:restriction>
      </xsd:simpleType>
    </xsd:element>
    <xsd:element name="Typologie_x0020_fournisseur" ma:index="5" nillable="true" ma:displayName="Typologie fournisseur" ma:internalName="Typologie_x0020_fournisseur">
      <xsd:complexType>
        <xsd:complexContent>
          <xsd:extension base="dms:MultiChoice">
            <xsd:sequence>
              <xsd:element name="Value" maxOccurs="unbounded" minOccurs="0" nillable="true">
                <xsd:simpleType>
                  <xsd:restriction base="dms:Choice">
                    <xsd:enumeration value="Electoménager (EM)"/>
                    <xsd:enumeration value="Hors Matières (HM)"/>
                    <xsd:enumeration value="Investissement Industriel (II)"/>
                    <xsd:enumeration value="Matières Premières, composants et négoce (MP)"/>
                    <xsd:enumeration value="Transport et Logistique (TL)"/>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f348b15-1e4d-480b-92f0-758ec453c16e" elementFormDefault="qualified">
    <xsd:import namespace="http://schemas.microsoft.com/office/2006/documentManagement/types"/>
    <xsd:import namespace="http://schemas.microsoft.com/office/infopath/2007/PartnerControls"/>
    <xsd:element name="FamillesAchats" ma:index="6" nillable="true" ma:displayName="Familles d'achats" ma:list="{5feac388-4b2b-455e-8811-3394f1c94dfa}" ma:internalName="FamillesAchats" ma:readOnly="false" ma:showField="Code" ma:web="2f348b15-1e4d-480b-92f0-758ec453c16e">
      <xsd:complexType>
        <xsd:complexContent>
          <xsd:extension base="dms:MultiChoiceLookup">
            <xsd:sequence>
              <xsd:element name="Value" type="dms:Lookup" maxOccurs="unbounded" minOccurs="0" nillable="true"/>
            </xsd:sequence>
          </xsd:extension>
        </xsd:complexContent>
      </xsd:complexType>
    </xsd:element>
    <xsd:element name="FamillesAchats_x003a_Titre" ma:index="13" nillable="true" ma:displayName="FamillesAchats:Titre" ma:list="{5feac388-4b2b-455e-8811-3394f1c94dfa}" ma:internalName="FamillesAchats_x003A_Titre" ma:readOnly="true" ma:showField="Title" ma:web="2f348b15-1e4d-480b-92f0-758ec453c16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Type de contenu"/>
        <xsd:element ref="dc:title" minOccurs="0" maxOccurs="1" ma:index="1"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2331FFA-D4AE-412A-A06B-B6F9C5EA7805}">
  <ds:schemaRefs>
    <ds:schemaRef ds:uri="http://schemas.microsoft.com/sharepoint/v3/contenttype/forms"/>
  </ds:schemaRefs>
</ds:datastoreItem>
</file>

<file path=customXml/itemProps2.xml><?xml version="1.0" encoding="utf-8"?>
<ds:datastoreItem xmlns:ds="http://schemas.openxmlformats.org/officeDocument/2006/customXml" ds:itemID="{2F42F647-431C-46E8-A3AA-A2DD2B87B8F2}">
  <ds:schemaRefs>
    <ds:schemaRef ds:uri="http://schemas.openxmlformats.org/package/2006/metadata/core-properties"/>
    <ds:schemaRef ds:uri="http://purl.org/dc/elements/1.1/"/>
    <ds:schemaRef ds:uri="http://schemas.microsoft.com/office/2006/metadata/properties"/>
    <ds:schemaRef ds:uri="c16dc654-ff9f-4c56-9055-01ed513993f2"/>
    <ds:schemaRef ds:uri="2f348b15-1e4d-480b-92f0-758ec453c16e"/>
    <ds:schemaRef ds:uri="http://purl.org/dc/terms/"/>
    <ds:schemaRef ds:uri="http://schemas.microsoft.com/office/infopath/2007/PartnerControls"/>
    <ds:schemaRef ds:uri="http://schemas.microsoft.com/office/2006/documentManagement/types"/>
    <ds:schemaRef ds:uri="d153aac4-e75e-4481-bd2b-4cec2397cbbf"/>
    <ds:schemaRef ds:uri="http://www.w3.org/XML/1998/namespace"/>
    <ds:schemaRef ds:uri="http://purl.org/dc/dcmitype/"/>
  </ds:schemaRefs>
</ds:datastoreItem>
</file>

<file path=customXml/itemProps3.xml><?xml version="1.0" encoding="utf-8"?>
<ds:datastoreItem xmlns:ds="http://schemas.openxmlformats.org/officeDocument/2006/customXml" ds:itemID="{041A146F-115F-4260-9ADF-EFEC2494E4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6dc654-ff9f-4c56-9055-01ed513993f2"/>
    <ds:schemaRef ds:uri="d153aac4-e75e-4481-bd2b-4cec2397cbbf"/>
    <ds:schemaRef ds:uri="2f348b15-1e4d-480b-92f0-758ec453c1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12</vt:i4>
      </vt:variant>
      <vt:variant>
        <vt:lpstr>Plages nommées</vt:lpstr>
      </vt:variant>
      <vt:variant>
        <vt:i4>77</vt:i4>
      </vt:variant>
    </vt:vector>
  </HeadingPairs>
  <TitlesOfParts>
    <vt:vector size="89" baseType="lpstr">
      <vt:lpstr>1 BASIC QUESTIONNAIRE</vt:lpstr>
      <vt:lpstr>2 CONFIDENTIALITY COMMITMENT</vt:lpstr>
      <vt:lpstr>3 CODE OF CONDUCT</vt:lpstr>
      <vt:lpstr>4 IT SECURITY</vt:lpstr>
      <vt:lpstr>5 PRODUCTION AND QUALITY CONTRO</vt:lpstr>
      <vt:lpstr>6 CSR</vt:lpstr>
      <vt:lpstr>7 ADDITIONAL INFORMATION</vt:lpstr>
      <vt:lpstr>8 CONFORMITY ATTESTATION REACH</vt:lpstr>
      <vt:lpstr>9 SUPPLIER'S SELF DECLARATION</vt:lpstr>
      <vt:lpstr>Création FRS semi-auto</vt:lpstr>
      <vt:lpstr>Qualification index</vt:lpstr>
      <vt:lpstr>List</vt:lpstr>
      <vt:lpstr>'1 BASIC QUESTIONNAIRE'!_Toc222289880</vt:lpstr>
      <vt:lpstr>adresse</vt:lpstr>
      <vt:lpstr>adresse_email</vt:lpstr>
      <vt:lpstr>adresse_gpe</vt:lpstr>
      <vt:lpstr>annee_crea_ste</vt:lpstr>
      <vt:lpstr>APE</vt:lpstr>
      <vt:lpstr>c_noms</vt:lpstr>
      <vt:lpstr>CA</vt:lpstr>
      <vt:lpstr>ca_N</vt:lpstr>
      <vt:lpstr>ca_N_moins_1</vt:lpstr>
      <vt:lpstr>ca_N_moins_2</vt:lpstr>
      <vt:lpstr>ca_N_moins_3</vt:lpstr>
      <vt:lpstr>ca_prev_SG</vt:lpstr>
      <vt:lpstr>CAA</vt:lpstr>
      <vt:lpstr>client_1</vt:lpstr>
      <vt:lpstr>client_2</vt:lpstr>
      <vt:lpstr>client_3</vt:lpstr>
      <vt:lpstr>code_postal</vt:lpstr>
      <vt:lpstr>commercial_mail</vt:lpstr>
      <vt:lpstr>commercial_nom</vt:lpstr>
      <vt:lpstr>commercial_tel</vt:lpstr>
      <vt:lpstr>comptabilité_mail</vt:lpstr>
      <vt:lpstr>comptabilité_nom</vt:lpstr>
      <vt:lpstr>comptabilité_tel</vt:lpstr>
      <vt:lpstr>cp_gpe</vt:lpstr>
      <vt:lpstr>d_noms</vt:lpstr>
      <vt:lpstr>direction_générale_mail</vt:lpstr>
      <vt:lpstr>direction_générale_nom</vt:lpstr>
      <vt:lpstr>direction_générale_tel</vt:lpstr>
      <vt:lpstr>distributeur</vt:lpstr>
      <vt:lpstr>effectif_N</vt:lpstr>
      <vt:lpstr>effectif_N_moins_1</vt:lpstr>
      <vt:lpstr>effectif_N_moins_2</vt:lpstr>
      <vt:lpstr>effectif_N_moins_3</vt:lpstr>
      <vt:lpstr>FILIALE</vt:lpstr>
      <vt:lpstr>fonction</vt:lpstr>
      <vt:lpstr>forme_juridique</vt:lpstr>
      <vt:lpstr>forme_juridique_gpe</vt:lpstr>
      <vt:lpstr>gestion_com_mail</vt:lpstr>
      <vt:lpstr>gestion_com_nom</vt:lpstr>
      <vt:lpstr>gestion_com_tel</vt:lpstr>
      <vt:lpstr>indicatif</vt:lpstr>
      <vt:lpstr>n_tva</vt:lpstr>
      <vt:lpstr>nom_entreprise</vt:lpstr>
      <vt:lpstr>nom_groupe</vt:lpstr>
      <vt:lpstr>nom_prénom</vt:lpstr>
      <vt:lpstr>pays</vt:lpstr>
      <vt:lpstr>pays_gpe</vt:lpstr>
      <vt:lpstr>pourcent_export_N</vt:lpstr>
      <vt:lpstr>pourcent_export_N_moins_1</vt:lpstr>
      <vt:lpstr>pourcent_export_N_moins_2</vt:lpstr>
      <vt:lpstr>pourcent_export_N_moins_3</vt:lpstr>
      <vt:lpstr>principaux_secteurs_activité</vt:lpstr>
      <vt:lpstr>qualité_mail</vt:lpstr>
      <vt:lpstr>qualité_nom</vt:lpstr>
      <vt:lpstr>qualité_tel</vt:lpstr>
      <vt:lpstr>remarque</vt:lpstr>
      <vt:lpstr>représentant_mail</vt:lpstr>
      <vt:lpstr>représentant_nom</vt:lpstr>
      <vt:lpstr>représentant_tel</vt:lpstr>
      <vt:lpstr>SIRET</vt:lpstr>
      <vt:lpstr>site_internet</vt:lpstr>
      <vt:lpstr>site_internet_gpe</vt:lpstr>
      <vt:lpstr>tel_gpe</vt:lpstr>
      <vt:lpstr>téléphone</vt:lpstr>
      <vt:lpstr>'1 BASIC QUESTIONNAIRE'!Text8</vt:lpstr>
      <vt:lpstr>total_4_secu_informatiq</vt:lpstr>
      <vt:lpstr>total_5_axe_prod_et_qual</vt:lpstr>
      <vt:lpstr>total_6_RSE</vt:lpstr>
      <vt:lpstr>total_7_axe_complémentaire</vt:lpstr>
      <vt:lpstr>TOTAL_RSE</vt:lpstr>
      <vt:lpstr>ville</vt:lpstr>
      <vt:lpstr>ville_gpe</vt:lpstr>
      <vt:lpstr>'1 BASIC QUESTIONNAIRE'!Zone_d_impression</vt:lpstr>
      <vt:lpstr>'2 CONFIDENTIALITY COMMITMENT'!Zone_d_impression</vt:lpstr>
      <vt:lpstr>'3 CODE OF CONDUCT'!Zone_d_impression</vt:lpstr>
      <vt:lpstr>'Création FRS semi-auto'!Zone_d_impression</vt:lpstr>
    </vt:vector>
  </TitlesOfParts>
  <Company>SALM SAS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GIRARDOT DAVID</dc:creator>
  <cp:lastModifiedBy>CRUEGHE Geraldine</cp:lastModifiedBy>
  <cp:lastPrinted>2022-02-22T10:01:35Z</cp:lastPrinted>
  <dcterms:created xsi:type="dcterms:W3CDTF">2017-07-20T12:09:13Z</dcterms:created>
  <dcterms:modified xsi:type="dcterms:W3CDTF">2022-02-25T16:25:45Z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0x01010061F7BF2A46C78C4B99F310DDDD15983F</vt:lpwstr>
  </property>
</Properties>
</file>